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Лист1!$A$1:$L$149</definedName>
  </definedNames>
  <calcPr calcId="125725"/>
</workbook>
</file>

<file path=xl/calcChain.xml><?xml version="1.0" encoding="utf-8"?>
<calcChain xmlns="http://schemas.openxmlformats.org/spreadsheetml/2006/main">
  <c r="G80" i="1"/>
  <c r="J111"/>
  <c r="J30"/>
  <c r="G27"/>
  <c r="J27" s="1"/>
  <c r="G21"/>
  <c r="J31"/>
  <c r="G119"/>
  <c r="G87"/>
  <c r="G86"/>
  <c r="G38"/>
  <c r="G37"/>
  <c r="G147" l="1"/>
  <c r="G146"/>
  <c r="J112"/>
  <c r="J110"/>
  <c r="G77"/>
  <c r="J79"/>
  <c r="I68"/>
  <c r="H68"/>
  <c r="H146"/>
  <c r="I146"/>
  <c r="H148"/>
  <c r="I148"/>
  <c r="G141"/>
  <c r="J137"/>
  <c r="H137"/>
  <c r="I137"/>
  <c r="G137"/>
  <c r="G126"/>
  <c r="G115"/>
  <c r="G123" s="1"/>
  <c r="I21"/>
  <c r="H21"/>
  <c r="I27"/>
  <c r="H27"/>
  <c r="G36"/>
  <c r="G39"/>
  <c r="G43"/>
  <c r="G62"/>
  <c r="H115"/>
  <c r="I115"/>
  <c r="I123" s="1"/>
  <c r="J116"/>
  <c r="J115" s="1"/>
  <c r="J117"/>
  <c r="J131"/>
  <c r="H130"/>
  <c r="I130"/>
  <c r="J130"/>
  <c r="G130"/>
  <c r="J109"/>
  <c r="J76"/>
  <c r="H70"/>
  <c r="I70"/>
  <c r="G70"/>
  <c r="J35"/>
  <c r="J108"/>
  <c r="J107"/>
  <c r="H106"/>
  <c r="H145" s="1"/>
  <c r="I106"/>
  <c r="I145" s="1"/>
  <c r="G106"/>
  <c r="J105"/>
  <c r="J104"/>
  <c r="H103"/>
  <c r="I103"/>
  <c r="G103"/>
  <c r="G19"/>
  <c r="H19"/>
  <c r="I19"/>
  <c r="J140"/>
  <c r="J139"/>
  <c r="J136"/>
  <c r="J134"/>
  <c r="J135"/>
  <c r="J132"/>
  <c r="J129"/>
  <c r="J128"/>
  <c r="J125"/>
  <c r="J126" s="1"/>
  <c r="J102"/>
  <c r="J101"/>
  <c r="J122"/>
  <c r="J118"/>
  <c r="J119"/>
  <c r="H97"/>
  <c r="I97"/>
  <c r="G97"/>
  <c r="J99"/>
  <c r="J100"/>
  <c r="J98"/>
  <c r="G88"/>
  <c r="G148" s="1"/>
  <c r="J90"/>
  <c r="J89"/>
  <c r="J86"/>
  <c r="J87"/>
  <c r="J80"/>
  <c r="J81"/>
  <c r="J82"/>
  <c r="J83"/>
  <c r="J78"/>
  <c r="J72"/>
  <c r="J73"/>
  <c r="J74"/>
  <c r="J75"/>
  <c r="J71"/>
  <c r="J70" s="1"/>
  <c r="J67"/>
  <c r="J66"/>
  <c r="H65"/>
  <c r="I65"/>
  <c r="G65"/>
  <c r="H62"/>
  <c r="I62"/>
  <c r="J64"/>
  <c r="J63"/>
  <c r="J61"/>
  <c r="J60"/>
  <c r="H43"/>
  <c r="I43"/>
  <c r="J41"/>
  <c r="J40"/>
  <c r="J38"/>
  <c r="J37"/>
  <c r="J29"/>
  <c r="J32"/>
  <c r="J33"/>
  <c r="J34"/>
  <c r="J28"/>
  <c r="J23"/>
  <c r="J24"/>
  <c r="J25"/>
  <c r="J26"/>
  <c r="J22"/>
  <c r="J18"/>
  <c r="H123"/>
  <c r="H85"/>
  <c r="I85"/>
  <c r="G85"/>
  <c r="H77"/>
  <c r="H88"/>
  <c r="I77"/>
  <c r="I88"/>
  <c r="H141"/>
  <c r="I141"/>
  <c r="H36"/>
  <c r="I36"/>
  <c r="H133"/>
  <c r="I133"/>
  <c r="G133"/>
  <c r="H39"/>
  <c r="I39"/>
  <c r="H126"/>
  <c r="I126"/>
  <c r="H113" l="1"/>
  <c r="H143" s="1"/>
  <c r="I113"/>
  <c r="I143" s="1"/>
  <c r="J106"/>
  <c r="G145"/>
  <c r="G113"/>
  <c r="G68"/>
  <c r="J77"/>
  <c r="J103"/>
  <c r="J36"/>
  <c r="J141"/>
  <c r="J62"/>
  <c r="J133"/>
  <c r="J123"/>
  <c r="J97"/>
  <c r="J43"/>
  <c r="J21"/>
  <c r="J146" s="1"/>
  <c r="J85"/>
  <c r="J65"/>
  <c r="J88"/>
  <c r="J19"/>
  <c r="J39"/>
  <c r="J148" l="1"/>
  <c r="G143"/>
  <c r="J113"/>
  <c r="J145"/>
  <c r="J68"/>
  <c r="J143" s="1"/>
</calcChain>
</file>

<file path=xl/sharedStrings.xml><?xml version="1.0" encoding="utf-8"?>
<sst xmlns="http://schemas.openxmlformats.org/spreadsheetml/2006/main" count="217" uniqueCount="121">
  <si>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</si>
  <si>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</si>
  <si>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</si>
  <si>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</si>
  <si>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</si>
  <si>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</si>
  <si>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</si>
  <si>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</si>
  <si>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</si>
  <si>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</si>
  <si>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</si>
  <si>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</si>
  <si>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</si>
  <si>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</si>
  <si>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</si>
  <si>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 xml:space="preserve">Ежегодно 348 ребенка получат услуги дошкольного образования 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</si>
  <si>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</si>
  <si>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</si>
  <si>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</si>
  <si>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</si>
  <si>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</si>
  <si>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</si>
  <si>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</si>
  <si>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Ежегодно в загородных оздоровительных лагерях отдохнут 18 детей</t>
  </si>
  <si>
    <t>Управление образования администрации Идринского  района</t>
  </si>
  <si>
    <t xml:space="preserve">Ежегодно организованы лагеря с дневным пребыванием на базе 8 школ, в которых оздоровлены 1520ребенок 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</si>
  <si>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</si>
  <si>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</si>
  <si>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>Приложение № 2</t>
  </si>
  <si>
    <t xml:space="preserve">к подпрограмме 1 «Развитие 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</si>
  <si>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</si>
  <si>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</si>
  <si>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</si>
  <si>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</si>
  <si>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</si>
  <si>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</si>
  <si>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</si>
  <si>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</si>
  <si>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0117582</t>
  </si>
  <si>
    <t>0117583</t>
  </si>
  <si>
    <t>0118192</t>
  </si>
  <si>
    <t>0701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</si>
  <si>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</si>
  <si>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</si>
  <si>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</si>
  <si>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</si>
  <si>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0117556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</si>
  <si>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</si>
  <si>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</si>
  <si>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0117566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</si>
  <si>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</si>
  <si>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</si>
  <si>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</si>
  <si>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</si>
  <si>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</si>
  <si>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Итого по задаче 6</t>
  </si>
  <si>
    <t>0118100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</si>
  <si>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</si>
  <si>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</si>
  <si>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</si>
  <si>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0117564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</si>
  <si>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</si>
  <si>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</si>
  <si>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</si>
  <si>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</si>
  <si>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</si>
  <si>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</si>
  <si>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</si>
  <si>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</si>
  <si>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</si>
  <si>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</si>
  <si>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</si>
  <si>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</si>
  <si>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</si>
  <si>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</si>
  <si>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</si>
  <si>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</si>
  <si>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0700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</si>
  <si>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</si>
  <si>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</si>
  <si>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Региональные выплатыи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 , в рамках подпрограммы "Развитие дошкольного,общего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</si>
  <si>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</si>
  <si>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</si>
  <si>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Ежегодно свыше 1472 школьников района получат услуги общего образования</t>
  </si>
  <si>
    <t>района на 2015-2017 годы"</t>
  </si>
  <si>
    <t>Разработаны и реализуются индивидуальные программы развития 225 детей</t>
  </si>
  <si>
    <t xml:space="preserve">Ежегодное оказывают дополнительные услуги 672 детям </t>
  </si>
  <si>
    <t>Обеспечены горячим питанием  за счет родительской платы 125 школьников</t>
  </si>
  <si>
    <t>1347 детей из малообеспеченных семей получают бесплатное школьное питание</t>
  </si>
  <si>
    <t>Компенсацию части родительской платы получат 115 человек ежемесячно</t>
  </si>
  <si>
    <t>0118193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</si>
  <si>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</si>
  <si>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</si>
  <si>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0111031</t>
  </si>
  <si>
    <t xml:space="preserve">Проведение физкультурно- спортивных мероприятий в рамках подпрограммы 2Развитие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  </t>
  </si>
  <si>
    <t>1102</t>
  </si>
  <si>
    <t>0518180</t>
  </si>
  <si>
    <t>Субсидия на проведение реконструкции или капитального ремонта зданий муниципальных общеобразовательных организаций, находящихся в аварийном состоянии, в рамках подпрограммы " Развитие дошкольного, общего и дополнительного образования детей" муниципальной программы Идринского района " Развитие образования"</t>
  </si>
  <si>
    <t>0117562</t>
  </si>
  <si>
    <t>Софинансирование расходов на создание безопасных и комфортных для населения условий функционирования объектов муниципальной программы " Развитие дошкольного, общего и дополнительного образования детей" муниципальной программы Идринского района " Создание условий для развития образования Идринского района на 2015-2017 годы"</t>
  </si>
  <si>
    <t>0118345</t>
  </si>
  <si>
    <t>243</t>
  </si>
  <si>
    <t>( рубли.), годы</t>
  </si>
  <si>
    <t>Субсидии бюджетам муниципальных образований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</si>
  <si>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0117391</t>
  </si>
  <si>
    <t>244</t>
  </si>
  <si>
    <t>612</t>
  </si>
  <si>
    <t>Софинансирование расходов 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</t>
  </si>
  <si>
    <t>862</t>
  </si>
  <si>
    <t>0118379</t>
  </si>
  <si>
    <t>Субсидии на проведение капитального ремонта спортивных залов школ, расположенных в сельской местности, для созданияусловий для занятий физической культурой и спортом в рамках подпрограммы "Развитие дошкольного, общего и дополнительного образования детей " муниципальной программы Идринского района "Развитие образования"</t>
  </si>
  <si>
    <t>0117470</t>
  </si>
  <si>
    <t xml:space="preserve">Реализация государственной программы Российской Федерации "Доступная среда" на 2011-2015 годы за счет средств федерального бюджета в рамках подпрограммы  "Развитие дошкольного, общего и дополнительного образования детей, муниципальной программы Идринского района "Развитие образования" </t>
  </si>
  <si>
    <t>0115027</t>
  </si>
  <si>
    <t>Софинансирование государственной программы Российской Федерации "Доступная среда" на 2011-2015 годы за счет средств федерального бюджета в рамках подпрограммы  "Развитие дошкольного, общего и дополнительного образования детей, муниципальной программы Идринского района "Развитие образования"</t>
  </si>
  <si>
    <t>0118381</t>
  </si>
  <si>
    <t>ФЕДЕРАЛЬНЫЙ БЮДЖЕТ</t>
  </si>
  <si>
    <t>Софинансирование по субсидии на частичное финансирование     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</si>
  <si>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Частичное финансирование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</si>
  <si>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Софинансирование расходов на проведение реконструкции или капитального ремонта зданий муниципальных общеобразовательных организаций находящихся в аварийном состоянии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</si>
  <si>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0118382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</si>
</sst>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00"/>
    <numFmt numFmtId="166" formatCode="#,##0.00_р_."/>
  </numFmts>
  <fonts count="8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1" fillId="2" borderId="1" xfId="0" applyFont="1" applyFill="1" applyBorder="1"/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1" xfId="0" applyFont="1" applyBorder="1"/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/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49" fontId="4" fillId="0" borderId="4" xfId="0" applyNumberFormat="1" applyFont="1" applyBorder="1" applyAlignment="1">
      <alignment vertical="top"/>
    </xf>
    <xf numFmtId="0" fontId="4" fillId="0" borderId="4" xfId="0" applyFont="1" applyBorder="1" applyAlignment="1">
      <alignment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166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166" fontId="2" fillId="2" borderId="4" xfId="0" applyNumberFormat="1" applyFont="1" applyFill="1" applyBorder="1" applyAlignment="1">
      <alignment horizontal="center" vertical="top"/>
    </xf>
    <xf numFmtId="166" fontId="2" fillId="2" borderId="9" xfId="0" applyNumberFormat="1" applyFont="1" applyFill="1" applyBorder="1" applyAlignment="1">
      <alignment horizontal="center" vertical="top"/>
    </xf>
    <xf numFmtId="166" fontId="2" fillId="2" borderId="10" xfId="0" applyNumberFormat="1" applyFont="1" applyFill="1" applyBorder="1" applyAlignment="1">
      <alignment vertical="top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9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vertical="top"/>
    </xf>
    <xf numFmtId="166" fontId="2" fillId="2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/>
    <xf numFmtId="166" fontId="2" fillId="2" borderId="1" xfId="0" applyNumberFormat="1" applyFont="1" applyFill="1" applyBorder="1"/>
    <xf numFmtId="0" fontId="2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2" borderId="3" xfId="0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/>
    <xf numFmtId="166" fontId="2" fillId="0" borderId="1" xfId="0" applyNumberFormat="1" applyFont="1" applyFill="1" applyBorder="1"/>
    <xf numFmtId="4" fontId="4" fillId="0" borderId="0" xfId="0" applyNumberFormat="1" applyFont="1" applyFill="1"/>
    <xf numFmtId="0" fontId="0" fillId="0" borderId="0" xfId="0" applyFill="1"/>
    <xf numFmtId="0" fontId="2" fillId="2" borderId="1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4" fontId="0" fillId="0" borderId="0" xfId="0" applyNumberFormat="1" applyFill="1"/>
    <xf numFmtId="164" fontId="3" fillId="2" borderId="2" xfId="0" applyNumberFormat="1" applyFont="1" applyFill="1" applyBorder="1" applyAlignment="1" applyProtection="1">
      <alignment horizontal="left" vertical="center" wrapText="1"/>
    </xf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/>
    <xf numFmtId="0" fontId="0" fillId="0" borderId="4" xfId="0" applyBorder="1" applyAlignment="1"/>
    <xf numFmtId="0" fontId="2" fillId="2" borderId="2" xfId="0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vertical="top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166" fontId="2" fillId="2" borderId="2" xfId="0" applyNumberFormat="1" applyFont="1" applyFill="1" applyBorder="1" applyAlignment="1">
      <alignment horizontal="center" vertical="top"/>
    </xf>
    <xf numFmtId="166" fontId="2" fillId="2" borderId="3" xfId="0" applyNumberFormat="1" applyFont="1" applyFill="1" applyBorder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/>
    </xf>
    <xf numFmtId="166" fontId="2" fillId="2" borderId="2" xfId="0" applyNumberFormat="1" applyFont="1" applyFill="1" applyBorder="1" applyAlignment="1">
      <alignment vertical="top"/>
    </xf>
    <xf numFmtId="166" fontId="2" fillId="2" borderId="3" xfId="0" applyNumberFormat="1" applyFont="1" applyFill="1" applyBorder="1" applyAlignment="1">
      <alignment vertical="top"/>
    </xf>
    <xf numFmtId="166" fontId="2" fillId="2" borderId="4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5" fontId="0" fillId="0" borderId="4" xfId="0" applyNumberForma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3" xfId="0" applyNumberFormat="1" applyFont="1" applyFill="1" applyBorder="1" applyAlignment="1">
      <alignment horizontal="left" vertical="top"/>
    </xf>
    <xf numFmtId="49" fontId="2" fillId="2" borderId="4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vertical="top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166" fontId="2" fillId="2" borderId="1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66" fontId="1" fillId="2" borderId="11" xfId="0" applyNumberFormat="1" applyFont="1" applyFill="1" applyBorder="1" applyAlignment="1">
      <alignment horizontal="right" vertical="top" wrapText="1"/>
    </xf>
    <xf numFmtId="166" fontId="1" fillId="2" borderId="12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/>
    <xf numFmtId="0" fontId="1" fillId="2" borderId="1" xfId="0" applyFont="1" applyFill="1" applyBorder="1" applyAlignment="1"/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horizontal="center" vertical="top" wrapText="1"/>
    </xf>
    <xf numFmtId="165" fontId="0" fillId="0" borderId="3" xfId="0" applyNumberFormat="1" applyFill="1" applyBorder="1" applyAlignment="1">
      <alignment horizontal="center" vertical="top" wrapText="1"/>
    </xf>
    <xf numFmtId="165" fontId="0" fillId="0" borderId="4" xfId="0" applyNumberForma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66" fontId="2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0"/>
  <sheetViews>
    <sheetView tabSelected="1" view="pageBreakPreview" topLeftCell="A74" zoomScale="70" zoomScaleNormal="100" zoomScaleSheetLayoutView="70" zoomScalePageLayoutView="60" workbookViewId="0">
      <selection activeCell="G81" sqref="G81"/>
    </sheetView>
  </sheetViews>
  <sheetFormatPr defaultRowHeight="15"/>
  <cols>
    <col min="1" max="1" width="65.140625" customWidth="1"/>
    <col min="2" max="2" width="28.85546875" customWidth="1"/>
    <col min="3" max="3" width="13.42578125" customWidth="1"/>
    <col min="4" max="4" width="11.140625" customWidth="1"/>
    <col min="5" max="5" width="14" customWidth="1"/>
    <col min="6" max="6" width="9.85546875" customWidth="1"/>
    <col min="7" max="7" width="23" style="120" customWidth="1"/>
    <col min="8" max="8" width="24.42578125" customWidth="1"/>
    <col min="9" max="9" width="23" customWidth="1"/>
    <col min="10" max="10" width="22.140625" customWidth="1"/>
    <col min="11" max="11" width="3.85546875" hidden="1" customWidth="1"/>
    <col min="12" max="12" width="0.85546875" customWidth="1"/>
  </cols>
  <sheetData>
    <row r="1" spans="1:12" ht="18.75">
      <c r="A1" s="1"/>
      <c r="B1" s="1"/>
      <c r="C1" s="1"/>
      <c r="D1" s="1"/>
      <c r="E1" s="1"/>
      <c r="F1" s="1"/>
      <c r="G1" s="101"/>
      <c r="H1" s="1"/>
      <c r="I1" s="1" t="s">
        <v>28</v>
      </c>
      <c r="J1" s="1"/>
      <c r="K1" s="1"/>
      <c r="L1" s="1"/>
    </row>
    <row r="2" spans="1:12" ht="18.75">
      <c r="A2" s="1"/>
      <c r="B2" s="1"/>
      <c r="C2" s="1"/>
      <c r="D2" s="1"/>
      <c r="E2" s="1"/>
      <c r="F2" s="1"/>
      <c r="G2" s="101"/>
      <c r="H2" s="1"/>
      <c r="I2" s="1" t="s">
        <v>29</v>
      </c>
      <c r="J2" s="1"/>
      <c r="K2" s="1"/>
      <c r="L2" s="1"/>
    </row>
    <row r="3" spans="1:12" ht="18.75">
      <c r="A3" s="1"/>
      <c r="B3" s="1"/>
      <c r="C3" s="1"/>
      <c r="D3" s="1"/>
      <c r="E3" s="1"/>
      <c r="F3" s="1"/>
      <c r="G3" s="101"/>
      <c r="H3" s="1"/>
      <c r="I3" s="1" t="s">
        <v>30</v>
      </c>
      <c r="J3" s="1"/>
      <c r="K3" s="1"/>
      <c r="L3" s="1"/>
    </row>
    <row r="4" spans="1:12" ht="18.75">
      <c r="A4" s="1"/>
      <c r="B4" s="1"/>
      <c r="C4" s="1"/>
      <c r="D4" s="1"/>
      <c r="E4" s="1"/>
      <c r="F4" s="1"/>
      <c r="G4" s="101"/>
      <c r="H4" s="1"/>
      <c r="I4" s="1" t="s">
        <v>31</v>
      </c>
      <c r="J4" s="1"/>
      <c r="K4" s="1"/>
      <c r="L4" s="1"/>
    </row>
    <row r="5" spans="1:12" ht="18.75">
      <c r="A5" s="1"/>
      <c r="B5" s="1"/>
      <c r="C5" s="1"/>
      <c r="D5" s="1"/>
      <c r="E5" s="1"/>
      <c r="F5" s="1"/>
      <c r="G5" s="101"/>
      <c r="H5" s="1"/>
      <c r="I5" s="1" t="s">
        <v>32</v>
      </c>
      <c r="J5" s="1"/>
      <c r="K5" s="1"/>
      <c r="L5" s="1"/>
    </row>
    <row r="6" spans="1:12" ht="18.75">
      <c r="A6" s="1"/>
      <c r="B6" s="1"/>
      <c r="C6" s="1"/>
      <c r="D6" s="1"/>
      <c r="E6" s="1"/>
      <c r="F6" s="1"/>
      <c r="G6" s="101"/>
      <c r="H6" s="1"/>
      <c r="I6" s="1" t="s">
        <v>33</v>
      </c>
      <c r="J6" s="1"/>
      <c r="K6" s="1"/>
      <c r="L6" s="1"/>
    </row>
    <row r="7" spans="1:12" ht="18.75">
      <c r="A7" s="1"/>
      <c r="B7" s="1"/>
      <c r="C7" s="1"/>
      <c r="D7" s="1"/>
      <c r="E7" s="1"/>
      <c r="F7" s="1"/>
      <c r="G7" s="101"/>
      <c r="H7" s="1"/>
      <c r="I7" s="1" t="s">
        <v>34</v>
      </c>
      <c r="J7" s="1"/>
      <c r="K7" s="1"/>
      <c r="L7" s="1"/>
    </row>
    <row r="8" spans="1:12" ht="18.75">
      <c r="A8" s="1"/>
      <c r="B8" s="1"/>
      <c r="C8" s="1"/>
      <c r="D8" s="1"/>
      <c r="E8" s="1"/>
      <c r="F8" s="1"/>
      <c r="G8" s="101"/>
      <c r="H8" s="1"/>
      <c r="I8" s="1" t="s">
        <v>84</v>
      </c>
      <c r="J8" s="1"/>
      <c r="K8" s="1"/>
      <c r="L8" s="1"/>
    </row>
    <row r="9" spans="1:12" ht="18.75">
      <c r="A9" s="1"/>
      <c r="B9" s="1"/>
      <c r="C9" s="1"/>
      <c r="D9" s="1"/>
      <c r="E9" s="1"/>
      <c r="F9" s="1"/>
      <c r="G9" s="101"/>
      <c r="H9" s="1"/>
      <c r="I9" s="1"/>
      <c r="J9" s="1"/>
      <c r="K9" s="1"/>
      <c r="L9" s="1"/>
    </row>
    <row r="10" spans="1:12" ht="18.75">
      <c r="A10" s="1"/>
      <c r="B10" s="1"/>
      <c r="C10" s="1"/>
      <c r="D10" s="1"/>
      <c r="E10" s="1"/>
      <c r="F10" s="1"/>
      <c r="G10" s="101"/>
      <c r="H10" s="1"/>
      <c r="I10" s="1"/>
      <c r="J10" s="1"/>
      <c r="K10" s="1"/>
      <c r="L10" s="1"/>
    </row>
    <row r="11" spans="1:12" ht="18.75">
      <c r="A11" s="253" t="s">
        <v>27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</row>
    <row r="12" spans="1:12" ht="16.5" customHeight="1">
      <c r="A12" s="1"/>
      <c r="B12" s="1"/>
      <c r="C12" s="1"/>
      <c r="D12" s="1"/>
      <c r="E12" s="1"/>
      <c r="F12" s="1"/>
      <c r="G12" s="101"/>
      <c r="H12" s="1"/>
      <c r="I12" s="1"/>
      <c r="J12" s="1"/>
      <c r="K12" s="1"/>
      <c r="L12" s="1"/>
    </row>
    <row r="13" spans="1:12" ht="45.75" customHeight="1">
      <c r="A13" s="222" t="s">
        <v>0</v>
      </c>
      <c r="B13" s="222" t="s">
        <v>1</v>
      </c>
      <c r="C13" s="222" t="s">
        <v>2</v>
      </c>
      <c r="D13" s="222"/>
      <c r="E13" s="222"/>
      <c r="F13" s="222"/>
      <c r="G13" s="222" t="s">
        <v>3</v>
      </c>
      <c r="H13" s="222"/>
      <c r="I13" s="222"/>
      <c r="J13" s="222"/>
      <c r="K13" s="222" t="s">
        <v>4</v>
      </c>
      <c r="L13" s="222"/>
    </row>
    <row r="14" spans="1:12" ht="16.5" customHeight="1">
      <c r="A14" s="222"/>
      <c r="B14" s="222"/>
      <c r="C14" s="222"/>
      <c r="D14" s="222"/>
      <c r="E14" s="222"/>
      <c r="F14" s="222"/>
      <c r="G14" s="222" t="s">
        <v>102</v>
      </c>
      <c r="H14" s="222"/>
      <c r="I14" s="222"/>
      <c r="J14" s="222"/>
      <c r="K14" s="222"/>
      <c r="L14" s="222"/>
    </row>
    <row r="15" spans="1:12" ht="48" customHeight="1">
      <c r="A15" s="222"/>
      <c r="B15" s="222"/>
      <c r="C15" s="2" t="s">
        <v>5</v>
      </c>
      <c r="D15" s="2" t="s">
        <v>6</v>
      </c>
      <c r="E15" s="2" t="s">
        <v>7</v>
      </c>
      <c r="F15" s="2" t="s">
        <v>8</v>
      </c>
      <c r="G15" s="102" t="s">
        <v>9</v>
      </c>
      <c r="H15" s="2" t="s">
        <v>10</v>
      </c>
      <c r="I15" s="2" t="s">
        <v>81</v>
      </c>
      <c r="J15" s="2" t="s">
        <v>11</v>
      </c>
      <c r="K15" s="222"/>
      <c r="L15" s="222"/>
    </row>
    <row r="16" spans="1:12" ht="47.25" customHeight="1">
      <c r="A16" s="201" t="s">
        <v>12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</row>
    <row r="17" spans="1:12" ht="21.75" customHeight="1">
      <c r="A17" s="201" t="s">
        <v>36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</row>
    <row r="18" spans="1:12" ht="244.5" customHeight="1">
      <c r="A18" s="3" t="s">
        <v>61</v>
      </c>
      <c r="B18" s="4" t="s">
        <v>13</v>
      </c>
      <c r="C18" s="4">
        <v>862</v>
      </c>
      <c r="D18" s="5" t="s">
        <v>64</v>
      </c>
      <c r="E18" s="5" t="s">
        <v>62</v>
      </c>
      <c r="F18" s="4">
        <v>321</v>
      </c>
      <c r="G18" s="103">
        <v>20400</v>
      </c>
      <c r="H18" s="50">
        <v>20400</v>
      </c>
      <c r="I18" s="50">
        <v>20400</v>
      </c>
      <c r="J18" s="50">
        <f>G18+H18+I18</f>
        <v>61200</v>
      </c>
      <c r="K18" s="50"/>
      <c r="L18" s="4" t="s">
        <v>82</v>
      </c>
    </row>
    <row r="19" spans="1:12" ht="108.75" customHeight="1">
      <c r="A19" s="131" t="s">
        <v>42</v>
      </c>
      <c r="B19" s="134" t="s">
        <v>13</v>
      </c>
      <c r="C19" s="6">
        <v>862</v>
      </c>
      <c r="D19" s="7" t="s">
        <v>77</v>
      </c>
      <c r="E19" s="5" t="s">
        <v>43</v>
      </c>
      <c r="F19" s="8"/>
      <c r="G19" s="104">
        <f>G20</f>
        <v>400000</v>
      </c>
      <c r="H19" s="51">
        <f>H20</f>
        <v>400000</v>
      </c>
      <c r="I19" s="51">
        <f>I20</f>
        <v>400000</v>
      </c>
      <c r="J19" s="212">
        <f t="shared" ref="J19" si="0">G19+H19+I19</f>
        <v>1200000</v>
      </c>
      <c r="K19" s="212"/>
      <c r="L19" s="10"/>
    </row>
    <row r="20" spans="1:12" ht="39" customHeight="1">
      <c r="A20" s="224"/>
      <c r="B20" s="136"/>
      <c r="C20" s="6">
        <v>862</v>
      </c>
      <c r="D20" s="7" t="s">
        <v>37</v>
      </c>
      <c r="E20" s="35" t="s">
        <v>43</v>
      </c>
      <c r="F20" s="8">
        <v>244</v>
      </c>
      <c r="G20" s="104">
        <v>400000</v>
      </c>
      <c r="H20" s="51">
        <v>400000</v>
      </c>
      <c r="I20" s="51">
        <v>400000</v>
      </c>
      <c r="J20" s="52"/>
      <c r="K20" s="52"/>
      <c r="L20" s="10"/>
    </row>
    <row r="21" spans="1:12" ht="105.75" customHeight="1">
      <c r="A21" s="131" t="s">
        <v>44</v>
      </c>
      <c r="B21" s="134" t="s">
        <v>13</v>
      </c>
      <c r="C21" s="6">
        <v>862</v>
      </c>
      <c r="D21" s="7" t="s">
        <v>41</v>
      </c>
      <c r="E21" s="7" t="s">
        <v>45</v>
      </c>
      <c r="F21" s="8"/>
      <c r="G21" s="104">
        <f>SUM(G22:G26)</f>
        <v>15020800</v>
      </c>
      <c r="H21" s="86">
        <f>SUM(H22:H26)</f>
        <v>14094800</v>
      </c>
      <c r="I21" s="86">
        <f>SUM(I22:I26)</f>
        <v>14094800</v>
      </c>
      <c r="J21" s="212">
        <f>G21+H21+I21</f>
        <v>43210400</v>
      </c>
      <c r="K21" s="212"/>
      <c r="L21" s="134" t="s">
        <v>15</v>
      </c>
    </row>
    <row r="22" spans="1:12" ht="24" customHeight="1">
      <c r="A22" s="132"/>
      <c r="B22" s="207"/>
      <c r="C22" s="6">
        <v>862</v>
      </c>
      <c r="D22" s="7" t="s">
        <v>41</v>
      </c>
      <c r="E22" s="7" t="s">
        <v>45</v>
      </c>
      <c r="F22" s="8">
        <v>111</v>
      </c>
      <c r="G22" s="104">
        <v>3920287</v>
      </c>
      <c r="H22" s="51">
        <v>4829700</v>
      </c>
      <c r="I22" s="51">
        <v>4829700</v>
      </c>
      <c r="J22" s="52">
        <f>G22+H22+I22</f>
        <v>13579687</v>
      </c>
      <c r="K22" s="52"/>
      <c r="L22" s="207"/>
    </row>
    <row r="23" spans="1:12" ht="24" customHeight="1">
      <c r="A23" s="132"/>
      <c r="B23" s="207"/>
      <c r="C23" s="6"/>
      <c r="D23" s="7" t="s">
        <v>41</v>
      </c>
      <c r="E23" s="7" t="s">
        <v>45</v>
      </c>
      <c r="F23" s="8">
        <v>112</v>
      </c>
      <c r="G23" s="104">
        <v>26683</v>
      </c>
      <c r="H23" s="51">
        <v>0</v>
      </c>
      <c r="I23" s="51">
        <v>0</v>
      </c>
      <c r="J23" s="52">
        <f t="shared" ref="J23:J26" si="1">G23+H23+I23</f>
        <v>26683</v>
      </c>
      <c r="K23" s="52"/>
      <c r="L23" s="207"/>
    </row>
    <row r="24" spans="1:12" ht="24" customHeight="1">
      <c r="A24" s="132"/>
      <c r="B24" s="207"/>
      <c r="C24" s="6">
        <v>862</v>
      </c>
      <c r="D24" s="7" t="s">
        <v>41</v>
      </c>
      <c r="E24" s="7" t="s">
        <v>45</v>
      </c>
      <c r="F24" s="8">
        <v>244</v>
      </c>
      <c r="G24" s="104">
        <v>77664</v>
      </c>
      <c r="H24" s="51">
        <v>106700</v>
      </c>
      <c r="I24" s="51">
        <v>106700</v>
      </c>
      <c r="J24" s="52">
        <f t="shared" si="1"/>
        <v>291064</v>
      </c>
      <c r="K24" s="52"/>
      <c r="L24" s="207"/>
    </row>
    <row r="25" spans="1:12" ht="22.5" customHeight="1">
      <c r="A25" s="132"/>
      <c r="B25" s="207"/>
      <c r="C25" s="6">
        <v>862</v>
      </c>
      <c r="D25" s="7" t="s">
        <v>41</v>
      </c>
      <c r="E25" s="7" t="s">
        <v>45</v>
      </c>
      <c r="F25" s="8">
        <v>611</v>
      </c>
      <c r="G25" s="104">
        <v>10951372</v>
      </c>
      <c r="H25" s="51">
        <v>8906900</v>
      </c>
      <c r="I25" s="51">
        <v>8906900</v>
      </c>
      <c r="J25" s="52">
        <f t="shared" si="1"/>
        <v>28765172</v>
      </c>
      <c r="K25" s="52"/>
      <c r="L25" s="207"/>
    </row>
    <row r="26" spans="1:12" ht="26.25" customHeight="1">
      <c r="A26" s="133"/>
      <c r="B26" s="208"/>
      <c r="C26" s="6"/>
      <c r="D26" s="7"/>
      <c r="E26" s="7"/>
      <c r="F26" s="8">
        <v>612</v>
      </c>
      <c r="G26" s="104">
        <v>44794</v>
      </c>
      <c r="H26" s="51">
        <v>251500</v>
      </c>
      <c r="I26" s="51">
        <v>251500</v>
      </c>
      <c r="J26" s="52">
        <f t="shared" si="1"/>
        <v>547794</v>
      </c>
      <c r="K26" s="52"/>
      <c r="L26" s="207"/>
    </row>
    <row r="27" spans="1:12" ht="22.5" customHeight="1">
      <c r="A27" s="134" t="s">
        <v>59</v>
      </c>
      <c r="B27" s="134" t="s">
        <v>13</v>
      </c>
      <c r="C27" s="139">
        <v>862</v>
      </c>
      <c r="D27" s="140" t="s">
        <v>41</v>
      </c>
      <c r="E27" s="140" t="s">
        <v>56</v>
      </c>
      <c r="F27" s="8"/>
      <c r="G27" s="104">
        <f>SUM(G28:G35)</f>
        <v>18437377.809999999</v>
      </c>
      <c r="H27" s="51">
        <f>SUM(H28:H35)</f>
        <v>14716708</v>
      </c>
      <c r="I27" s="51">
        <f>SUM(I28:I35)</f>
        <v>14716708</v>
      </c>
      <c r="J27" s="212">
        <f>G27+H27+I27</f>
        <v>47870793.810000002</v>
      </c>
      <c r="K27" s="212"/>
      <c r="L27" s="207"/>
    </row>
    <row r="28" spans="1:12" ht="25.5" customHeight="1">
      <c r="A28" s="207"/>
      <c r="B28" s="207"/>
      <c r="C28" s="177"/>
      <c r="D28" s="178"/>
      <c r="E28" s="178"/>
      <c r="F28" s="8">
        <v>111</v>
      </c>
      <c r="G28" s="104">
        <v>3485195.7</v>
      </c>
      <c r="H28" s="51">
        <v>4093000</v>
      </c>
      <c r="I28" s="86">
        <v>4093000</v>
      </c>
      <c r="J28" s="52">
        <f>G28+H28+I28</f>
        <v>11671195.699999999</v>
      </c>
      <c r="K28" s="52"/>
      <c r="L28" s="207"/>
    </row>
    <row r="29" spans="1:12" ht="25.5" customHeight="1">
      <c r="A29" s="207"/>
      <c r="B29" s="207"/>
      <c r="C29" s="177"/>
      <c r="D29" s="178"/>
      <c r="E29" s="178"/>
      <c r="F29" s="8">
        <v>112</v>
      </c>
      <c r="G29" s="104">
        <v>67148</v>
      </c>
      <c r="H29" s="51">
        <v>65200</v>
      </c>
      <c r="I29" s="51">
        <v>65200</v>
      </c>
      <c r="J29" s="52">
        <f t="shared" ref="J29:J35" si="2">G29+H29+I29</f>
        <v>197548</v>
      </c>
      <c r="K29" s="52"/>
      <c r="L29" s="207"/>
    </row>
    <row r="30" spans="1:12" ht="25.5" customHeight="1">
      <c r="A30" s="207"/>
      <c r="B30" s="207"/>
      <c r="C30" s="177"/>
      <c r="D30" s="178"/>
      <c r="E30" s="178"/>
      <c r="F30" s="91">
        <v>243</v>
      </c>
      <c r="G30" s="104">
        <v>1001981</v>
      </c>
      <c r="H30" s="86"/>
      <c r="I30" s="86"/>
      <c r="J30" s="125">
        <f>G30+H30+I30</f>
        <v>1001981</v>
      </c>
      <c r="K30" s="125"/>
      <c r="L30" s="207"/>
    </row>
    <row r="31" spans="1:12" ht="24.75" customHeight="1">
      <c r="A31" s="223"/>
      <c r="B31" s="207"/>
      <c r="C31" s="177"/>
      <c r="D31" s="178"/>
      <c r="E31" s="178"/>
      <c r="F31" s="8">
        <v>244</v>
      </c>
      <c r="G31" s="104">
        <v>4760438.8099999996</v>
      </c>
      <c r="H31" s="51">
        <v>3558276</v>
      </c>
      <c r="I31" s="51">
        <v>3558276</v>
      </c>
      <c r="J31" s="125">
        <f t="shared" si="2"/>
        <v>11876990.809999999</v>
      </c>
      <c r="K31" s="52"/>
      <c r="L31" s="207"/>
    </row>
    <row r="32" spans="1:12" ht="26.25" customHeight="1">
      <c r="A32" s="223"/>
      <c r="B32" s="207"/>
      <c r="C32" s="177"/>
      <c r="D32" s="178"/>
      <c r="E32" s="178"/>
      <c r="F32" s="41">
        <v>831</v>
      </c>
      <c r="G32" s="104">
        <v>14700</v>
      </c>
      <c r="H32" s="51">
        <v>0</v>
      </c>
      <c r="I32" s="51">
        <v>0</v>
      </c>
      <c r="J32" s="52">
        <f t="shared" si="2"/>
        <v>14700</v>
      </c>
      <c r="K32" s="52"/>
      <c r="L32" s="207"/>
    </row>
    <row r="33" spans="1:12" ht="24" customHeight="1">
      <c r="A33" s="223"/>
      <c r="B33" s="207"/>
      <c r="C33" s="177"/>
      <c r="D33" s="178"/>
      <c r="E33" s="178"/>
      <c r="F33" s="37">
        <v>852</v>
      </c>
      <c r="G33" s="105">
        <v>150249.69</v>
      </c>
      <c r="H33" s="53">
        <v>43000</v>
      </c>
      <c r="I33" s="53">
        <v>43000</v>
      </c>
      <c r="J33" s="52">
        <f t="shared" si="2"/>
        <v>236249.69</v>
      </c>
      <c r="K33" s="52"/>
      <c r="L33" s="207"/>
    </row>
    <row r="34" spans="1:12" ht="21.75" customHeight="1">
      <c r="A34" s="223"/>
      <c r="B34" s="207"/>
      <c r="C34" s="177"/>
      <c r="D34" s="178"/>
      <c r="E34" s="178"/>
      <c r="F34" s="36">
        <v>611</v>
      </c>
      <c r="G34" s="104">
        <v>8924064.6099999994</v>
      </c>
      <c r="H34" s="51">
        <v>6957232</v>
      </c>
      <c r="I34" s="51">
        <v>6957232</v>
      </c>
      <c r="J34" s="52">
        <f t="shared" si="2"/>
        <v>22838528.609999999</v>
      </c>
      <c r="K34" s="52"/>
      <c r="L34" s="207"/>
    </row>
    <row r="35" spans="1:12" ht="21.75" customHeight="1">
      <c r="A35" s="90"/>
      <c r="B35" s="84"/>
      <c r="C35" s="88"/>
      <c r="D35" s="89"/>
      <c r="E35" s="89"/>
      <c r="F35" s="93">
        <v>612</v>
      </c>
      <c r="G35" s="104">
        <v>33600</v>
      </c>
      <c r="H35" s="86"/>
      <c r="I35" s="86"/>
      <c r="J35" s="87">
        <f t="shared" si="2"/>
        <v>33600</v>
      </c>
      <c r="K35" s="87"/>
      <c r="L35" s="207"/>
    </row>
    <row r="36" spans="1:12" ht="34.5" customHeight="1">
      <c r="A36" s="201" t="s">
        <v>80</v>
      </c>
      <c r="B36" s="134" t="s">
        <v>13</v>
      </c>
      <c r="C36" s="139">
        <v>862</v>
      </c>
      <c r="D36" s="140" t="s">
        <v>41</v>
      </c>
      <c r="E36" s="140" t="s">
        <v>79</v>
      </c>
      <c r="F36" s="15"/>
      <c r="G36" s="106">
        <f>G37+G38</f>
        <v>1989917.7</v>
      </c>
      <c r="H36" s="54">
        <f>H37+H38</f>
        <v>443200</v>
      </c>
      <c r="I36" s="54">
        <f>I37+I38</f>
        <v>443200</v>
      </c>
      <c r="J36" s="54">
        <f>J37+J38</f>
        <v>2876317.7</v>
      </c>
      <c r="K36" s="11"/>
      <c r="L36" s="207"/>
    </row>
    <row r="37" spans="1:12" ht="34.5" customHeight="1">
      <c r="A37" s="201"/>
      <c r="B37" s="135"/>
      <c r="C37" s="175"/>
      <c r="D37" s="192"/>
      <c r="E37" s="192"/>
      <c r="F37" s="22">
        <v>111</v>
      </c>
      <c r="G37" s="106">
        <f>454859+220677.3</f>
        <v>675536.3</v>
      </c>
      <c r="H37" s="54">
        <v>136100</v>
      </c>
      <c r="I37" s="54">
        <v>136100</v>
      </c>
      <c r="J37" s="54">
        <f>G37+H37+I37</f>
        <v>947736.3</v>
      </c>
      <c r="K37" s="11"/>
      <c r="L37" s="207"/>
    </row>
    <row r="38" spans="1:12" ht="87.75" customHeight="1">
      <c r="A38" s="201"/>
      <c r="B38" s="136"/>
      <c r="C38" s="176"/>
      <c r="D38" s="179"/>
      <c r="E38" s="179"/>
      <c r="F38" s="8">
        <v>611</v>
      </c>
      <c r="G38" s="104">
        <f>832881+481500.4</f>
        <v>1314381.3999999999</v>
      </c>
      <c r="H38" s="51">
        <v>307100</v>
      </c>
      <c r="I38" s="51">
        <v>307100</v>
      </c>
      <c r="J38" s="52">
        <f>G38+H38+I38</f>
        <v>1928581.4</v>
      </c>
      <c r="K38" s="11"/>
      <c r="L38" s="207"/>
    </row>
    <row r="39" spans="1:12" ht="55.5" customHeight="1">
      <c r="A39" s="131" t="s">
        <v>57</v>
      </c>
      <c r="B39" s="134" t="s">
        <v>13</v>
      </c>
      <c r="C39" s="139">
        <v>862</v>
      </c>
      <c r="D39" s="140" t="s">
        <v>41</v>
      </c>
      <c r="E39" s="140" t="s">
        <v>58</v>
      </c>
      <c r="F39" s="8"/>
      <c r="G39" s="104">
        <f>G40+G41</f>
        <v>1575710.31</v>
      </c>
      <c r="H39" s="51">
        <f>H40+H41</f>
        <v>1699700</v>
      </c>
      <c r="I39" s="51">
        <f>I40+I41</f>
        <v>1699700</v>
      </c>
      <c r="J39" s="212">
        <f t="shared" ref="J39" si="3">G39+H39+I39</f>
        <v>4975110.3100000005</v>
      </c>
      <c r="K39" s="212"/>
      <c r="L39" s="208"/>
    </row>
    <row r="40" spans="1:12" ht="35.25" customHeight="1">
      <c r="A40" s="132"/>
      <c r="B40" s="135"/>
      <c r="C40" s="177"/>
      <c r="D40" s="178"/>
      <c r="E40" s="178"/>
      <c r="F40" s="8">
        <v>244</v>
      </c>
      <c r="G40" s="104">
        <v>347310.31</v>
      </c>
      <c r="H40" s="51">
        <v>471300</v>
      </c>
      <c r="I40" s="51">
        <v>471300</v>
      </c>
      <c r="J40" s="52">
        <f>G40+H40+I40</f>
        <v>1289910.31</v>
      </c>
      <c r="K40" s="52"/>
      <c r="L40" s="4"/>
    </row>
    <row r="41" spans="1:12" ht="35.25" customHeight="1">
      <c r="A41" s="133"/>
      <c r="B41" s="136"/>
      <c r="C41" s="176"/>
      <c r="D41" s="179"/>
      <c r="E41" s="179"/>
      <c r="F41" s="8">
        <v>612</v>
      </c>
      <c r="G41" s="104">
        <v>1228400</v>
      </c>
      <c r="H41" s="51">
        <v>1228400</v>
      </c>
      <c r="I41" s="51">
        <v>1228400</v>
      </c>
      <c r="J41" s="52">
        <f>G41+H41+I41</f>
        <v>3685200</v>
      </c>
      <c r="K41" s="52"/>
      <c r="L41" s="4"/>
    </row>
    <row r="42" spans="1:12" ht="108.75" hidden="1" customHeight="1">
      <c r="A42" s="29"/>
      <c r="B42" s="4"/>
      <c r="C42" s="32"/>
      <c r="D42" s="33"/>
      <c r="E42" s="34"/>
      <c r="F42" s="8"/>
      <c r="G42" s="107"/>
      <c r="H42" s="9"/>
      <c r="I42" s="9"/>
      <c r="J42" s="11"/>
      <c r="K42" s="11"/>
      <c r="L42" s="4"/>
    </row>
    <row r="43" spans="1:12" ht="94.5" customHeight="1">
      <c r="A43" s="134" t="s">
        <v>78</v>
      </c>
      <c r="B43" s="134" t="s">
        <v>13</v>
      </c>
      <c r="C43" s="139">
        <v>862</v>
      </c>
      <c r="D43" s="140" t="s">
        <v>63</v>
      </c>
      <c r="E43" s="140" t="s">
        <v>46</v>
      </c>
      <c r="F43" s="8"/>
      <c r="G43" s="104">
        <f>G60+G61</f>
        <v>336500</v>
      </c>
      <c r="H43" s="51">
        <f t="shared" ref="H43:I43" si="4">H60+H61</f>
        <v>336500</v>
      </c>
      <c r="I43" s="51">
        <f t="shared" si="4"/>
        <v>336500</v>
      </c>
      <c r="J43" s="212">
        <f>G43+H43+I43</f>
        <v>1009500</v>
      </c>
      <c r="K43" s="212"/>
      <c r="L43" s="10" t="s">
        <v>89</v>
      </c>
    </row>
    <row r="44" spans="1:12" ht="1.5" hidden="1" customHeight="1">
      <c r="A44" s="137"/>
      <c r="B44" s="137"/>
      <c r="C44" s="137"/>
      <c r="D44" s="137"/>
      <c r="E44" s="137"/>
      <c r="F44" s="8"/>
      <c r="G44" s="104"/>
      <c r="H44" s="51"/>
      <c r="I44" s="51"/>
      <c r="J44" s="51"/>
      <c r="K44" s="52"/>
      <c r="L44" s="10"/>
    </row>
    <row r="45" spans="1:12" ht="39" hidden="1" customHeight="1">
      <c r="A45" s="137"/>
      <c r="B45" s="137"/>
      <c r="C45" s="137"/>
      <c r="D45" s="137"/>
      <c r="E45" s="137"/>
      <c r="F45" s="8"/>
      <c r="G45" s="104"/>
      <c r="H45" s="51"/>
      <c r="I45" s="51"/>
      <c r="J45" s="52"/>
      <c r="K45" s="52"/>
      <c r="L45" s="10"/>
    </row>
    <row r="46" spans="1:12" ht="39" hidden="1" customHeight="1">
      <c r="A46" s="137"/>
      <c r="B46" s="137"/>
      <c r="C46" s="137"/>
      <c r="D46" s="137"/>
      <c r="E46" s="137"/>
      <c r="F46" s="8"/>
      <c r="G46" s="104"/>
      <c r="H46" s="51"/>
      <c r="I46" s="51"/>
      <c r="J46" s="52"/>
      <c r="K46" s="52"/>
      <c r="L46" s="10"/>
    </row>
    <row r="47" spans="1:12" ht="37.5" hidden="1" customHeight="1">
      <c r="A47" s="137"/>
      <c r="B47" s="137"/>
      <c r="C47" s="137"/>
      <c r="D47" s="137"/>
      <c r="E47" s="137"/>
      <c r="F47" s="8"/>
      <c r="G47" s="104"/>
      <c r="H47" s="51"/>
      <c r="I47" s="51"/>
      <c r="J47" s="52"/>
      <c r="K47" s="52"/>
      <c r="L47" s="10"/>
    </row>
    <row r="48" spans="1:12" ht="37.5" hidden="1" customHeight="1">
      <c r="A48" s="137"/>
      <c r="B48" s="137"/>
      <c r="C48" s="137"/>
      <c r="D48" s="137"/>
      <c r="E48" s="137"/>
      <c r="F48" s="8"/>
      <c r="G48" s="104"/>
      <c r="H48" s="51"/>
      <c r="I48" s="51"/>
      <c r="J48" s="52"/>
      <c r="K48" s="55"/>
    </row>
    <row r="49" spans="1:12" ht="283.5" hidden="1" customHeight="1">
      <c r="A49" s="137"/>
      <c r="B49" s="137"/>
      <c r="C49" s="137"/>
      <c r="D49" s="137"/>
      <c r="E49" s="137"/>
      <c r="F49" s="8"/>
      <c r="G49" s="104"/>
      <c r="H49" s="51"/>
      <c r="I49" s="51"/>
      <c r="J49" s="52"/>
      <c r="K49" s="52"/>
      <c r="L49" s="10"/>
    </row>
    <row r="50" spans="1:12" ht="256.5" hidden="1" customHeight="1">
      <c r="A50" s="137"/>
      <c r="B50" s="137"/>
      <c r="C50" s="137"/>
      <c r="D50" s="137"/>
      <c r="E50" s="137"/>
      <c r="F50" s="8"/>
      <c r="G50" s="104"/>
      <c r="H50" s="51"/>
      <c r="I50" s="51"/>
      <c r="J50" s="52"/>
      <c r="K50" s="52"/>
      <c r="L50" s="10"/>
    </row>
    <row r="51" spans="1:12" ht="1.5" hidden="1" customHeight="1">
      <c r="A51" s="137"/>
      <c r="B51" s="137"/>
      <c r="C51" s="137"/>
      <c r="D51" s="137"/>
      <c r="E51" s="137"/>
      <c r="F51" s="15"/>
      <c r="G51" s="104"/>
      <c r="H51" s="51"/>
      <c r="I51" s="51"/>
      <c r="J51" s="52"/>
      <c r="K51" s="56"/>
      <c r="L51" s="15"/>
    </row>
    <row r="52" spans="1:12" ht="33" hidden="1" customHeight="1">
      <c r="A52" s="137"/>
      <c r="B52" s="137"/>
      <c r="C52" s="137"/>
      <c r="D52" s="137"/>
      <c r="E52" s="137"/>
      <c r="F52" s="8"/>
      <c r="G52" s="108"/>
      <c r="H52" s="57"/>
      <c r="I52" s="57"/>
      <c r="J52" s="57"/>
      <c r="K52" s="58"/>
      <c r="L52" s="16"/>
    </row>
    <row r="53" spans="1:12" ht="31.5" hidden="1" customHeight="1">
      <c r="A53" s="137"/>
      <c r="B53" s="137"/>
      <c r="C53" s="137"/>
      <c r="D53" s="137"/>
      <c r="E53" s="137"/>
      <c r="F53" s="8"/>
      <c r="G53" s="108"/>
      <c r="H53" s="57"/>
      <c r="I53" s="57"/>
      <c r="J53" s="57"/>
      <c r="K53" s="58"/>
      <c r="L53" s="16"/>
    </row>
    <row r="54" spans="1:12" ht="9" hidden="1" customHeight="1">
      <c r="A54" s="137"/>
      <c r="B54" s="137"/>
      <c r="C54" s="137"/>
      <c r="D54" s="137"/>
      <c r="E54" s="137"/>
      <c r="F54" s="183"/>
      <c r="G54" s="186"/>
      <c r="H54" s="165"/>
      <c r="I54" s="165"/>
      <c r="J54" s="255"/>
      <c r="K54" s="58"/>
      <c r="L54" s="209"/>
    </row>
    <row r="55" spans="1:12" ht="31.5" hidden="1" customHeight="1">
      <c r="A55" s="137"/>
      <c r="B55" s="137"/>
      <c r="C55" s="137"/>
      <c r="D55" s="137"/>
      <c r="E55" s="137"/>
      <c r="F55" s="184"/>
      <c r="G55" s="189"/>
      <c r="H55" s="193"/>
      <c r="I55" s="193"/>
      <c r="J55" s="193"/>
      <c r="K55" s="58"/>
      <c r="L55" s="210"/>
    </row>
    <row r="56" spans="1:12" ht="144" hidden="1" customHeight="1">
      <c r="A56" s="137"/>
      <c r="B56" s="137"/>
      <c r="C56" s="137"/>
      <c r="D56" s="137"/>
      <c r="E56" s="137"/>
      <c r="F56" s="185"/>
      <c r="G56" s="190"/>
      <c r="H56" s="194"/>
      <c r="I56" s="194"/>
      <c r="J56" s="194"/>
      <c r="K56" s="58"/>
      <c r="L56" s="211"/>
    </row>
    <row r="57" spans="1:12" ht="21" hidden="1" customHeight="1">
      <c r="A57" s="137"/>
      <c r="B57" s="137"/>
      <c r="C57" s="137"/>
      <c r="D57" s="137"/>
      <c r="E57" s="137"/>
      <c r="F57" s="183"/>
      <c r="G57" s="186"/>
      <c r="H57" s="165"/>
      <c r="I57" s="165"/>
      <c r="J57" s="165"/>
      <c r="K57" s="168"/>
      <c r="L57" s="183"/>
    </row>
    <row r="58" spans="1:12" ht="51" hidden="1" customHeight="1">
      <c r="A58" s="137"/>
      <c r="B58" s="137"/>
      <c r="C58" s="137"/>
      <c r="D58" s="137"/>
      <c r="E58" s="137"/>
      <c r="F58" s="184"/>
      <c r="G58" s="187"/>
      <c r="H58" s="166"/>
      <c r="I58" s="166"/>
      <c r="J58" s="166"/>
      <c r="K58" s="169"/>
      <c r="L58" s="184"/>
    </row>
    <row r="59" spans="1:12" ht="75" hidden="1" customHeight="1">
      <c r="A59" s="137"/>
      <c r="B59" s="137"/>
      <c r="C59" s="137"/>
      <c r="D59" s="137"/>
      <c r="E59" s="137"/>
      <c r="F59" s="185"/>
      <c r="G59" s="188"/>
      <c r="H59" s="167"/>
      <c r="I59" s="167"/>
      <c r="J59" s="167"/>
      <c r="K59" s="170"/>
      <c r="L59" s="185"/>
    </row>
    <row r="60" spans="1:12" ht="35.25" customHeight="1">
      <c r="A60" s="137"/>
      <c r="B60" s="137"/>
      <c r="C60" s="137"/>
      <c r="D60" s="137"/>
      <c r="E60" s="137"/>
      <c r="F60" s="38">
        <v>244</v>
      </c>
      <c r="G60" s="109">
        <v>5360</v>
      </c>
      <c r="H60" s="59">
        <v>0</v>
      </c>
      <c r="I60" s="59">
        <v>0</v>
      </c>
      <c r="J60" s="60">
        <f t="shared" ref="J60:J68" si="5">G60+H60+I60</f>
        <v>5360</v>
      </c>
      <c r="K60" s="61"/>
      <c r="L60" s="38"/>
    </row>
    <row r="61" spans="1:12" ht="32.25" customHeight="1">
      <c r="A61" s="138"/>
      <c r="B61" s="138"/>
      <c r="C61" s="138"/>
      <c r="D61" s="138"/>
      <c r="E61" s="138"/>
      <c r="F61" s="38">
        <v>321</v>
      </c>
      <c r="G61" s="109">
        <v>331140</v>
      </c>
      <c r="H61" s="59">
        <v>336500</v>
      </c>
      <c r="I61" s="59">
        <v>336500</v>
      </c>
      <c r="J61" s="60">
        <f t="shared" si="5"/>
        <v>1004140</v>
      </c>
      <c r="K61" s="61"/>
      <c r="L61" s="38"/>
    </row>
    <row r="62" spans="1:12" ht="116.25" customHeight="1">
      <c r="A62" s="141" t="s">
        <v>118</v>
      </c>
      <c r="B62" s="144" t="s">
        <v>13</v>
      </c>
      <c r="C62" s="147">
        <v>862</v>
      </c>
      <c r="D62" s="150" t="s">
        <v>41</v>
      </c>
      <c r="E62" s="147">
        <v>117558</v>
      </c>
      <c r="F62" s="38"/>
      <c r="G62" s="109">
        <f>G63+G64</f>
        <v>845900</v>
      </c>
      <c r="H62" s="59">
        <f t="shared" ref="H62:I62" si="6">H63+H64</f>
        <v>0</v>
      </c>
      <c r="I62" s="59">
        <f t="shared" si="6"/>
        <v>0</v>
      </c>
      <c r="J62" s="60">
        <f t="shared" si="5"/>
        <v>845900</v>
      </c>
      <c r="K62" s="45"/>
      <c r="L62" s="38"/>
    </row>
    <row r="63" spans="1:12" ht="35.25" customHeight="1">
      <c r="A63" s="142"/>
      <c r="B63" s="137"/>
      <c r="C63" s="137"/>
      <c r="D63" s="137"/>
      <c r="E63" s="137"/>
      <c r="F63" s="38">
        <v>111</v>
      </c>
      <c r="G63" s="109">
        <v>276300</v>
      </c>
      <c r="H63" s="59">
        <v>0</v>
      </c>
      <c r="I63" s="59">
        <v>0</v>
      </c>
      <c r="J63" s="60">
        <f t="shared" si="5"/>
        <v>276300</v>
      </c>
      <c r="K63" s="45"/>
      <c r="L63" s="38"/>
    </row>
    <row r="64" spans="1:12" ht="35.25" customHeight="1">
      <c r="A64" s="143"/>
      <c r="B64" s="138"/>
      <c r="C64" s="138"/>
      <c r="D64" s="138"/>
      <c r="E64" s="138"/>
      <c r="F64" s="48">
        <v>612</v>
      </c>
      <c r="G64" s="109">
        <v>569600</v>
      </c>
      <c r="H64" s="59">
        <v>0</v>
      </c>
      <c r="I64" s="59">
        <v>0</v>
      </c>
      <c r="J64" s="60">
        <f t="shared" si="5"/>
        <v>569600</v>
      </c>
      <c r="K64" s="45"/>
      <c r="L64" s="38"/>
    </row>
    <row r="65" spans="1:12" ht="45.75" customHeight="1">
      <c r="A65" s="141" t="s">
        <v>117</v>
      </c>
      <c r="B65" s="144" t="s">
        <v>13</v>
      </c>
      <c r="C65" s="147">
        <v>862</v>
      </c>
      <c r="D65" s="150" t="s">
        <v>41</v>
      </c>
      <c r="E65" s="153">
        <v>118123</v>
      </c>
      <c r="F65" s="38"/>
      <c r="G65" s="110">
        <f>G66+G67</f>
        <v>970.8599999999999</v>
      </c>
      <c r="H65" s="62">
        <f t="shared" ref="H65:I65" si="7">H66+H67</f>
        <v>0</v>
      </c>
      <c r="I65" s="62">
        <f t="shared" si="7"/>
        <v>0</v>
      </c>
      <c r="J65" s="63">
        <f t="shared" si="5"/>
        <v>970.8599999999999</v>
      </c>
      <c r="K65" s="45"/>
      <c r="L65" s="38"/>
    </row>
    <row r="66" spans="1:12" ht="33.75" customHeight="1">
      <c r="A66" s="142"/>
      <c r="B66" s="145"/>
      <c r="C66" s="148"/>
      <c r="D66" s="151"/>
      <c r="E66" s="154"/>
      <c r="F66" s="38">
        <v>111</v>
      </c>
      <c r="G66" s="110">
        <v>276.3</v>
      </c>
      <c r="H66" s="62">
        <v>0</v>
      </c>
      <c r="I66" s="62">
        <v>0</v>
      </c>
      <c r="J66" s="63">
        <f t="shared" si="5"/>
        <v>276.3</v>
      </c>
      <c r="K66" s="45"/>
      <c r="L66" s="38"/>
    </row>
    <row r="67" spans="1:12" ht="141" customHeight="1">
      <c r="A67" s="143"/>
      <c r="B67" s="146"/>
      <c r="C67" s="149"/>
      <c r="D67" s="152"/>
      <c r="E67" s="155"/>
      <c r="F67" s="48">
        <v>612</v>
      </c>
      <c r="G67" s="110">
        <v>694.56</v>
      </c>
      <c r="H67" s="62">
        <v>0</v>
      </c>
      <c r="I67" s="62">
        <v>0</v>
      </c>
      <c r="J67" s="63">
        <f t="shared" si="5"/>
        <v>694.56</v>
      </c>
      <c r="K67" s="45"/>
      <c r="L67" s="38"/>
    </row>
    <row r="68" spans="1:12" ht="23.25" customHeight="1">
      <c r="A68" s="226" t="s">
        <v>16</v>
      </c>
      <c r="B68" s="226"/>
      <c r="C68" s="6"/>
      <c r="D68" s="8"/>
      <c r="E68" s="8"/>
      <c r="F68" s="8"/>
      <c r="G68" s="111">
        <f>G18+G19+G21+G27+G36+G39+G43+G62+G65</f>
        <v>38627576.680000007</v>
      </c>
      <c r="H68" s="64">
        <f>H18+H19+H21+H27+H36+H39+H43+H62+H65</f>
        <v>31711308</v>
      </c>
      <c r="I68" s="64">
        <f>I18+I19+I21+I27+I36+I39+I43+I62+I65</f>
        <v>31711308</v>
      </c>
      <c r="J68" s="227">
        <f t="shared" si="5"/>
        <v>102050192.68000001</v>
      </c>
      <c r="K68" s="228"/>
      <c r="L68" s="10"/>
    </row>
    <row r="69" spans="1:12" ht="27.75" customHeight="1">
      <c r="A69" s="171" t="s">
        <v>35</v>
      </c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</row>
    <row r="70" spans="1:12" ht="63.75" customHeight="1">
      <c r="A70" s="213" t="s">
        <v>47</v>
      </c>
      <c r="B70" s="216" t="s">
        <v>13</v>
      </c>
      <c r="C70" s="139">
        <v>862</v>
      </c>
      <c r="D70" s="198" t="s">
        <v>37</v>
      </c>
      <c r="E70" s="198" t="s">
        <v>60</v>
      </c>
      <c r="F70" s="8"/>
      <c r="G70" s="112">
        <f>G71+G72+G73+G74+G75+G76</f>
        <v>154894900</v>
      </c>
      <c r="H70" s="65">
        <f t="shared" ref="H70:J70" si="8">H71+H72+H73+H74+H75+H76</f>
        <v>152537900</v>
      </c>
      <c r="I70" s="65">
        <f t="shared" si="8"/>
        <v>152537900</v>
      </c>
      <c r="J70" s="65">
        <f t="shared" si="8"/>
        <v>459970700</v>
      </c>
      <c r="K70" s="171" t="s">
        <v>83</v>
      </c>
      <c r="L70" s="171"/>
    </row>
    <row r="71" spans="1:12" ht="24" customHeight="1">
      <c r="A71" s="214"/>
      <c r="B71" s="217"/>
      <c r="C71" s="175"/>
      <c r="D71" s="199"/>
      <c r="E71" s="199"/>
      <c r="F71" s="8">
        <v>111</v>
      </c>
      <c r="G71" s="112">
        <v>116917374</v>
      </c>
      <c r="H71" s="51">
        <v>121056900</v>
      </c>
      <c r="I71" s="51">
        <v>121056900</v>
      </c>
      <c r="J71" s="52">
        <f>G71+H71+I71</f>
        <v>359031174</v>
      </c>
      <c r="K71" s="171"/>
      <c r="L71" s="171"/>
    </row>
    <row r="72" spans="1:12" ht="24" customHeight="1">
      <c r="A72" s="214"/>
      <c r="B72" s="217"/>
      <c r="C72" s="175"/>
      <c r="D72" s="199"/>
      <c r="E72" s="199"/>
      <c r="F72" s="8">
        <v>112</v>
      </c>
      <c r="G72" s="112">
        <v>819189</v>
      </c>
      <c r="H72" s="65">
        <v>291000</v>
      </c>
      <c r="I72" s="65">
        <v>291000</v>
      </c>
      <c r="J72" s="52">
        <f t="shared" ref="J72:J76" si="9">G72+H72+I72</f>
        <v>1401189</v>
      </c>
      <c r="K72" s="171"/>
      <c r="L72" s="171"/>
    </row>
    <row r="73" spans="1:12" ht="24" customHeight="1">
      <c r="A73" s="214"/>
      <c r="B73" s="217"/>
      <c r="C73" s="175"/>
      <c r="D73" s="199"/>
      <c r="E73" s="199"/>
      <c r="F73" s="8">
        <v>244</v>
      </c>
      <c r="G73" s="112">
        <v>4150021</v>
      </c>
      <c r="H73" s="65">
        <v>3650000</v>
      </c>
      <c r="I73" s="65">
        <v>3650000</v>
      </c>
      <c r="J73" s="52">
        <f t="shared" si="9"/>
        <v>11450021</v>
      </c>
      <c r="K73" s="171"/>
      <c r="L73" s="171"/>
    </row>
    <row r="74" spans="1:12" ht="24" customHeight="1">
      <c r="A74" s="214"/>
      <c r="B74" s="217"/>
      <c r="C74" s="175"/>
      <c r="D74" s="199"/>
      <c r="E74" s="199"/>
      <c r="F74" s="8">
        <v>611</v>
      </c>
      <c r="G74" s="112">
        <v>32863316</v>
      </c>
      <c r="H74" s="65">
        <v>27540000</v>
      </c>
      <c r="I74" s="65">
        <v>27540000</v>
      </c>
      <c r="J74" s="52">
        <f t="shared" si="9"/>
        <v>87943316</v>
      </c>
      <c r="K74" s="171"/>
      <c r="L74" s="171"/>
    </row>
    <row r="75" spans="1:12" ht="27" customHeight="1">
      <c r="A75" s="214"/>
      <c r="B75" s="217"/>
      <c r="C75" s="175"/>
      <c r="D75" s="199"/>
      <c r="E75" s="199"/>
      <c r="F75" s="8">
        <v>612</v>
      </c>
      <c r="G75" s="112">
        <v>100000</v>
      </c>
      <c r="H75" s="65">
        <v>0</v>
      </c>
      <c r="I75" s="65">
        <v>0</v>
      </c>
      <c r="J75" s="52">
        <f t="shared" si="9"/>
        <v>100000</v>
      </c>
      <c r="K75" s="171"/>
      <c r="L75" s="171"/>
    </row>
    <row r="76" spans="1:12" ht="27" customHeight="1">
      <c r="A76" s="215"/>
      <c r="B76" s="218"/>
      <c r="C76" s="191"/>
      <c r="D76" s="200"/>
      <c r="E76" s="200"/>
      <c r="F76" s="91">
        <v>852</v>
      </c>
      <c r="G76" s="112">
        <v>45000</v>
      </c>
      <c r="H76" s="65"/>
      <c r="I76" s="65"/>
      <c r="J76" s="87">
        <f t="shared" si="9"/>
        <v>45000</v>
      </c>
      <c r="K76" s="171"/>
      <c r="L76" s="171"/>
    </row>
    <row r="77" spans="1:12" ht="21.75" customHeight="1">
      <c r="A77" s="216" t="s">
        <v>59</v>
      </c>
      <c r="B77" s="134" t="s">
        <v>14</v>
      </c>
      <c r="C77" s="139">
        <v>862</v>
      </c>
      <c r="D77" s="198" t="s">
        <v>37</v>
      </c>
      <c r="E77" s="198" t="s">
        <v>56</v>
      </c>
      <c r="F77" s="91"/>
      <c r="G77" s="104">
        <f>SUM(G78:G83)</f>
        <v>73793991.039999992</v>
      </c>
      <c r="H77" s="86">
        <f>SUM(H78:H83)</f>
        <v>53031693</v>
      </c>
      <c r="I77" s="86">
        <f>SUM(I78:I83)</f>
        <v>53031693</v>
      </c>
      <c r="J77" s="87">
        <f>G77+H77+I77</f>
        <v>179857377.03999999</v>
      </c>
      <c r="K77" s="171"/>
      <c r="L77" s="171"/>
    </row>
    <row r="78" spans="1:12" ht="21.75" customHeight="1">
      <c r="A78" s="217"/>
      <c r="B78" s="135"/>
      <c r="C78" s="175"/>
      <c r="D78" s="199"/>
      <c r="E78" s="199"/>
      <c r="F78" s="8">
        <v>111</v>
      </c>
      <c r="G78" s="104">
        <v>31006519.859999999</v>
      </c>
      <c r="H78" s="51">
        <v>25434200</v>
      </c>
      <c r="I78" s="51">
        <v>25434200</v>
      </c>
      <c r="J78" s="52">
        <f>G78+H78+I78</f>
        <v>81874919.859999999</v>
      </c>
      <c r="K78" s="4"/>
      <c r="L78" s="4"/>
    </row>
    <row r="79" spans="1:12" ht="21.75" customHeight="1">
      <c r="A79" s="217"/>
      <c r="B79" s="135"/>
      <c r="C79" s="175"/>
      <c r="D79" s="199"/>
      <c r="E79" s="199"/>
      <c r="F79" s="76">
        <v>243</v>
      </c>
      <c r="G79" s="104">
        <v>9114104.4100000001</v>
      </c>
      <c r="H79" s="74"/>
      <c r="I79" s="74"/>
      <c r="J79" s="100">
        <f>G79+H79+I79</f>
        <v>9114104.4100000001</v>
      </c>
      <c r="K79" s="73"/>
      <c r="L79" s="73"/>
    </row>
    <row r="80" spans="1:12" ht="21.75" customHeight="1">
      <c r="A80" s="217"/>
      <c r="B80" s="135"/>
      <c r="C80" s="175"/>
      <c r="D80" s="199"/>
      <c r="E80" s="199"/>
      <c r="F80" s="8">
        <v>244</v>
      </c>
      <c r="G80" s="104">
        <f>22395562.55</f>
        <v>22395562.550000001</v>
      </c>
      <c r="H80" s="51">
        <v>19119032</v>
      </c>
      <c r="I80" s="51">
        <v>19119032</v>
      </c>
      <c r="J80" s="52">
        <f t="shared" ref="J80:J83" si="10">G80+H80+I80</f>
        <v>60633626.549999997</v>
      </c>
      <c r="K80" s="4"/>
      <c r="L80" s="4"/>
    </row>
    <row r="81" spans="1:12" ht="21.75" customHeight="1">
      <c r="A81" s="217"/>
      <c r="B81" s="135"/>
      <c r="C81" s="175"/>
      <c r="D81" s="199"/>
      <c r="E81" s="199"/>
      <c r="F81" s="37">
        <v>831</v>
      </c>
      <c r="G81" s="113">
        <v>27100</v>
      </c>
      <c r="H81" s="53">
        <v>0</v>
      </c>
      <c r="I81" s="66">
        <v>0</v>
      </c>
      <c r="J81" s="52">
        <f t="shared" si="10"/>
        <v>27100</v>
      </c>
      <c r="K81" s="40"/>
      <c r="L81" s="40"/>
    </row>
    <row r="82" spans="1:12" ht="21.75" customHeight="1">
      <c r="A82" s="217"/>
      <c r="B82" s="135"/>
      <c r="C82" s="175"/>
      <c r="D82" s="199"/>
      <c r="E82" s="199"/>
      <c r="F82" s="41">
        <v>852</v>
      </c>
      <c r="G82" s="104">
        <v>230537.65</v>
      </c>
      <c r="H82" s="51">
        <v>69100</v>
      </c>
      <c r="I82" s="67">
        <v>69100</v>
      </c>
      <c r="J82" s="52">
        <f t="shared" si="10"/>
        <v>368737.65</v>
      </c>
      <c r="K82" s="4"/>
      <c r="L82" s="4"/>
    </row>
    <row r="83" spans="1:12" ht="21.75" customHeight="1">
      <c r="A83" s="217"/>
      <c r="B83" s="203"/>
      <c r="C83" s="175"/>
      <c r="D83" s="199"/>
      <c r="E83" s="199"/>
      <c r="F83" s="8">
        <v>611</v>
      </c>
      <c r="G83" s="104">
        <v>11020166.57</v>
      </c>
      <c r="H83" s="51">
        <v>8409361</v>
      </c>
      <c r="I83" s="51">
        <v>8409361</v>
      </c>
      <c r="J83" s="52">
        <f t="shared" si="10"/>
        <v>27838888.57</v>
      </c>
      <c r="K83" s="20"/>
      <c r="L83" s="21"/>
    </row>
    <row r="84" spans="1:12" ht="35.25" hidden="1" customHeight="1">
      <c r="A84" s="218"/>
      <c r="B84" s="204"/>
      <c r="C84" s="191"/>
      <c r="D84" s="200"/>
      <c r="E84" s="200"/>
      <c r="F84" s="8"/>
      <c r="G84" s="104"/>
      <c r="H84" s="51"/>
      <c r="I84" s="51"/>
      <c r="J84" s="52"/>
      <c r="K84" s="20"/>
      <c r="L84" s="21"/>
    </row>
    <row r="85" spans="1:12" ht="35.25" customHeight="1">
      <c r="A85" s="201" t="s">
        <v>80</v>
      </c>
      <c r="B85" s="202" t="s">
        <v>14</v>
      </c>
      <c r="C85" s="139">
        <v>862</v>
      </c>
      <c r="D85" s="198" t="s">
        <v>37</v>
      </c>
      <c r="E85" s="140" t="s">
        <v>79</v>
      </c>
      <c r="F85" s="8"/>
      <c r="G85" s="104">
        <f>G86+G87</f>
        <v>7992559.0500000007</v>
      </c>
      <c r="H85" s="51">
        <f>H86+H87</f>
        <v>1885190</v>
      </c>
      <c r="I85" s="51">
        <f>I86+I87</f>
        <v>1885190</v>
      </c>
      <c r="J85" s="51">
        <f>G85+H85+I85</f>
        <v>11762939.050000001</v>
      </c>
      <c r="K85" s="20"/>
      <c r="L85" s="21"/>
    </row>
    <row r="86" spans="1:12" ht="35.25" customHeight="1">
      <c r="A86" s="201"/>
      <c r="B86" s="203"/>
      <c r="C86" s="177"/>
      <c r="D86" s="205"/>
      <c r="E86" s="192"/>
      <c r="F86" s="8">
        <v>111</v>
      </c>
      <c r="G86" s="104">
        <f>4341079.5+2110131.2</f>
        <v>6451210.7000000002</v>
      </c>
      <c r="H86" s="51">
        <v>1715700</v>
      </c>
      <c r="I86" s="51">
        <v>1715700</v>
      </c>
      <c r="J86" s="51">
        <f t="shared" ref="J86:J87" si="11">G86+H86+I86</f>
        <v>9882610.6999999993</v>
      </c>
      <c r="K86" s="20"/>
      <c r="L86" s="21"/>
    </row>
    <row r="87" spans="1:12" ht="83.25" customHeight="1">
      <c r="A87" s="201"/>
      <c r="B87" s="204"/>
      <c r="C87" s="176"/>
      <c r="D87" s="206"/>
      <c r="E87" s="179"/>
      <c r="F87" s="8">
        <v>611</v>
      </c>
      <c r="G87" s="104">
        <f>1097980+443368.35</f>
        <v>1541348.35</v>
      </c>
      <c r="H87" s="51">
        <v>169490</v>
      </c>
      <c r="I87" s="51">
        <v>169490</v>
      </c>
      <c r="J87" s="51">
        <f t="shared" si="11"/>
        <v>1880328.35</v>
      </c>
      <c r="K87" s="20"/>
      <c r="L87" s="21"/>
    </row>
    <row r="88" spans="1:12" ht="38.25" customHeight="1">
      <c r="A88" s="131" t="s">
        <v>57</v>
      </c>
      <c r="B88" s="134" t="s">
        <v>14</v>
      </c>
      <c r="C88" s="139">
        <v>862</v>
      </c>
      <c r="D88" s="140" t="s">
        <v>37</v>
      </c>
      <c r="E88" s="140" t="s">
        <v>58</v>
      </c>
      <c r="F88" s="8"/>
      <c r="G88" s="104">
        <f>G89+G90</f>
        <v>1295689.69</v>
      </c>
      <c r="H88" s="51">
        <f>H89+H90</f>
        <v>1641700</v>
      </c>
      <c r="I88" s="51">
        <f>I89+I90</f>
        <v>1641700</v>
      </c>
      <c r="J88" s="52">
        <f>G88+H88+I88</f>
        <v>4579089.6899999995</v>
      </c>
      <c r="K88" s="156" t="s">
        <v>87</v>
      </c>
      <c r="L88" s="157"/>
    </row>
    <row r="89" spans="1:12" ht="30.75" customHeight="1">
      <c r="A89" s="256"/>
      <c r="B89" s="135"/>
      <c r="C89" s="177"/>
      <c r="D89" s="178"/>
      <c r="E89" s="178"/>
      <c r="F89" s="8">
        <v>244</v>
      </c>
      <c r="G89" s="104">
        <v>513589.69</v>
      </c>
      <c r="H89" s="51">
        <v>859600</v>
      </c>
      <c r="I89" s="51">
        <v>859600</v>
      </c>
      <c r="J89" s="52">
        <f>G89+H89+I89</f>
        <v>2232789.69</v>
      </c>
      <c r="K89" s="158"/>
      <c r="L89" s="159"/>
    </row>
    <row r="90" spans="1:12" ht="47.25" customHeight="1">
      <c r="A90" s="224"/>
      <c r="B90" s="136"/>
      <c r="C90" s="176"/>
      <c r="D90" s="179"/>
      <c r="E90" s="179"/>
      <c r="F90" s="8">
        <v>612</v>
      </c>
      <c r="G90" s="104">
        <v>782100</v>
      </c>
      <c r="H90" s="51">
        <v>782100</v>
      </c>
      <c r="I90" s="51">
        <v>782100</v>
      </c>
      <c r="J90" s="52">
        <f>G90+H90+I90</f>
        <v>2346300</v>
      </c>
      <c r="K90" s="160"/>
      <c r="L90" s="161"/>
    </row>
    <row r="91" spans="1:12" ht="42" hidden="1" customHeight="1">
      <c r="A91" s="141"/>
      <c r="B91" s="134"/>
      <c r="C91" s="139"/>
      <c r="D91" s="139"/>
      <c r="E91" s="180"/>
      <c r="F91" s="247"/>
      <c r="G91" s="162"/>
      <c r="H91" s="195"/>
      <c r="I91" s="195"/>
      <c r="J91" s="139"/>
      <c r="K91" s="4"/>
      <c r="L91" s="134"/>
    </row>
    <row r="92" spans="1:12" ht="42" hidden="1" customHeight="1">
      <c r="A92" s="142"/>
      <c r="B92" s="135"/>
      <c r="C92" s="175"/>
      <c r="D92" s="175"/>
      <c r="E92" s="181"/>
      <c r="F92" s="248"/>
      <c r="G92" s="163"/>
      <c r="H92" s="196"/>
      <c r="I92" s="196"/>
      <c r="J92" s="175"/>
      <c r="K92" s="4"/>
      <c r="L92" s="207"/>
    </row>
    <row r="93" spans="1:12" ht="102.75" hidden="1" customHeight="1">
      <c r="A93" s="143"/>
      <c r="B93" s="136"/>
      <c r="C93" s="191"/>
      <c r="D93" s="191"/>
      <c r="E93" s="182"/>
      <c r="F93" s="249"/>
      <c r="G93" s="164"/>
      <c r="H93" s="197"/>
      <c r="I93" s="197"/>
      <c r="J93" s="191"/>
      <c r="K93" s="4"/>
      <c r="L93" s="208"/>
    </row>
    <row r="94" spans="1:12" ht="27" hidden="1" customHeight="1">
      <c r="A94" s="141"/>
      <c r="B94" s="134"/>
      <c r="C94" s="139"/>
      <c r="D94" s="139"/>
      <c r="E94" s="180"/>
      <c r="F94" s="134"/>
      <c r="G94" s="250"/>
      <c r="H94" s="172"/>
      <c r="I94" s="172"/>
      <c r="J94" s="172"/>
      <c r="K94" s="17"/>
      <c r="L94" s="18"/>
    </row>
    <row r="95" spans="1:12" ht="24" hidden="1" customHeight="1">
      <c r="A95" s="142"/>
      <c r="B95" s="135"/>
      <c r="C95" s="175"/>
      <c r="D95" s="175"/>
      <c r="E95" s="181"/>
      <c r="F95" s="135"/>
      <c r="G95" s="251"/>
      <c r="H95" s="173"/>
      <c r="I95" s="173"/>
      <c r="J95" s="173"/>
      <c r="K95" s="17"/>
      <c r="L95" s="18"/>
    </row>
    <row r="96" spans="1:12" ht="90" hidden="1" customHeight="1">
      <c r="A96" s="143"/>
      <c r="B96" s="136"/>
      <c r="C96" s="191"/>
      <c r="D96" s="191"/>
      <c r="E96" s="182"/>
      <c r="F96" s="136"/>
      <c r="G96" s="252"/>
      <c r="H96" s="174"/>
      <c r="I96" s="174"/>
      <c r="J96" s="174"/>
      <c r="K96" s="17"/>
      <c r="L96" s="18"/>
    </row>
    <row r="97" spans="1:12" ht="55.5" customHeight="1">
      <c r="A97" s="131" t="s">
        <v>48</v>
      </c>
      <c r="B97" s="134" t="s">
        <v>13</v>
      </c>
      <c r="C97" s="139">
        <v>862</v>
      </c>
      <c r="D97" s="140" t="s">
        <v>64</v>
      </c>
      <c r="E97" s="140" t="s">
        <v>49</v>
      </c>
      <c r="F97" s="8"/>
      <c r="G97" s="104">
        <f>G99+G100+G98</f>
        <v>10128200</v>
      </c>
      <c r="H97" s="51">
        <f t="shared" ref="H97:J97" si="12">H99+H100+H98</f>
        <v>10128200</v>
      </c>
      <c r="I97" s="51">
        <f t="shared" si="12"/>
        <v>10128200</v>
      </c>
      <c r="J97" s="51">
        <f t="shared" si="12"/>
        <v>30384600</v>
      </c>
      <c r="K97" s="171" t="s">
        <v>88</v>
      </c>
      <c r="L97" s="171"/>
    </row>
    <row r="98" spans="1:12" ht="42.75" customHeight="1">
      <c r="A98" s="132"/>
      <c r="B98" s="207"/>
      <c r="C98" s="175"/>
      <c r="D98" s="192"/>
      <c r="E98" s="192"/>
      <c r="F98" s="41">
        <v>111</v>
      </c>
      <c r="G98" s="104">
        <v>1194480</v>
      </c>
      <c r="H98" s="51">
        <v>0</v>
      </c>
      <c r="I98" s="51">
        <v>0</v>
      </c>
      <c r="J98" s="51">
        <f>G98+H98+I98</f>
        <v>1194480</v>
      </c>
      <c r="K98" s="40"/>
      <c r="L98" s="40"/>
    </row>
    <row r="99" spans="1:12" ht="33" customHeight="1">
      <c r="A99" s="132"/>
      <c r="B99" s="207"/>
      <c r="C99" s="177"/>
      <c r="D99" s="178"/>
      <c r="E99" s="178"/>
      <c r="F99" s="8">
        <v>244</v>
      </c>
      <c r="G99" s="104">
        <v>5072720</v>
      </c>
      <c r="H99" s="51">
        <v>6267200</v>
      </c>
      <c r="I99" s="51">
        <v>6267200</v>
      </c>
      <c r="J99" s="51">
        <f t="shared" ref="J99:J100" si="13">G99+H99+I99</f>
        <v>17607120</v>
      </c>
      <c r="K99" s="4"/>
      <c r="L99" s="4"/>
    </row>
    <row r="100" spans="1:12" ht="30.75" customHeight="1">
      <c r="A100" s="133"/>
      <c r="B100" s="208"/>
      <c r="C100" s="176"/>
      <c r="D100" s="179"/>
      <c r="E100" s="179"/>
      <c r="F100" s="8">
        <v>612</v>
      </c>
      <c r="G100" s="104">
        <v>3861000</v>
      </c>
      <c r="H100" s="51">
        <v>3861000</v>
      </c>
      <c r="I100" s="51">
        <v>3861000</v>
      </c>
      <c r="J100" s="51">
        <f t="shared" si="13"/>
        <v>11583000</v>
      </c>
      <c r="K100" s="4"/>
      <c r="L100" s="4"/>
    </row>
    <row r="101" spans="1:12" ht="137.25" customHeight="1">
      <c r="A101" s="39" t="s">
        <v>97</v>
      </c>
      <c r="B101" s="44" t="s">
        <v>13</v>
      </c>
      <c r="C101" s="46">
        <v>862</v>
      </c>
      <c r="D101" s="47" t="s">
        <v>37</v>
      </c>
      <c r="E101" s="47" t="s">
        <v>98</v>
      </c>
      <c r="F101" s="41">
        <v>244</v>
      </c>
      <c r="G101" s="104">
        <v>16739500</v>
      </c>
      <c r="H101" s="51">
        <v>0</v>
      </c>
      <c r="I101" s="51">
        <v>0</v>
      </c>
      <c r="J101" s="51">
        <f>G101+H101+I101</f>
        <v>16739500</v>
      </c>
      <c r="K101" s="40"/>
      <c r="L101" s="40"/>
    </row>
    <row r="102" spans="1:12" ht="148.5" customHeight="1">
      <c r="A102" s="39" t="s">
        <v>99</v>
      </c>
      <c r="B102" s="85" t="s">
        <v>13</v>
      </c>
      <c r="C102" s="46">
        <v>862</v>
      </c>
      <c r="D102" s="47" t="s">
        <v>37</v>
      </c>
      <c r="E102" s="47" t="s">
        <v>100</v>
      </c>
      <c r="F102" s="43" t="s">
        <v>101</v>
      </c>
      <c r="G102" s="104">
        <v>61187.519999999997</v>
      </c>
      <c r="H102" s="51">
        <v>0</v>
      </c>
      <c r="I102" s="51">
        <v>0</v>
      </c>
      <c r="J102" s="51">
        <f>G102+H102+I102</f>
        <v>61187.519999999997</v>
      </c>
      <c r="K102" s="40"/>
      <c r="L102" s="40"/>
    </row>
    <row r="103" spans="1:12" ht="100.5" customHeight="1">
      <c r="A103" s="213" t="s">
        <v>103</v>
      </c>
      <c r="B103" s="219" t="s">
        <v>13</v>
      </c>
      <c r="C103" s="94">
        <v>862</v>
      </c>
      <c r="D103" s="47" t="s">
        <v>37</v>
      </c>
      <c r="E103" s="47" t="s">
        <v>104</v>
      </c>
      <c r="F103" s="92"/>
      <c r="G103" s="104">
        <f>G104+G105</f>
        <v>335200</v>
      </c>
      <c r="H103" s="86">
        <f t="shared" ref="H103:J103" si="14">H104+H105</f>
        <v>0</v>
      </c>
      <c r="I103" s="86">
        <f t="shared" si="14"/>
        <v>0</v>
      </c>
      <c r="J103" s="86">
        <f t="shared" si="14"/>
        <v>335200</v>
      </c>
      <c r="K103" s="83"/>
      <c r="L103" s="83"/>
    </row>
    <row r="104" spans="1:12" ht="82.5" customHeight="1">
      <c r="A104" s="214"/>
      <c r="B104" s="220"/>
      <c r="C104" s="79">
        <v>862</v>
      </c>
      <c r="D104" s="47" t="s">
        <v>37</v>
      </c>
      <c r="E104" s="47" t="s">
        <v>104</v>
      </c>
      <c r="F104" s="81" t="s">
        <v>105</v>
      </c>
      <c r="G104" s="104">
        <v>256200</v>
      </c>
      <c r="H104" s="82"/>
      <c r="I104" s="82"/>
      <c r="J104" s="82">
        <f>I104+H104+G104</f>
        <v>256200</v>
      </c>
      <c r="K104" s="80"/>
      <c r="L104" s="80"/>
    </row>
    <row r="105" spans="1:12" ht="69" customHeight="1">
      <c r="A105" s="215"/>
      <c r="B105" s="221"/>
      <c r="C105" s="94">
        <v>862</v>
      </c>
      <c r="D105" s="47" t="s">
        <v>37</v>
      </c>
      <c r="E105" s="47" t="s">
        <v>104</v>
      </c>
      <c r="F105" s="92" t="s">
        <v>106</v>
      </c>
      <c r="G105" s="104">
        <v>79000</v>
      </c>
      <c r="H105" s="86"/>
      <c r="I105" s="86"/>
      <c r="J105" s="86">
        <f>I105+H105+G105</f>
        <v>79000</v>
      </c>
      <c r="K105" s="83"/>
      <c r="L105" s="83"/>
    </row>
    <row r="106" spans="1:12" ht="134.25" hidden="1" customHeight="1">
      <c r="A106" s="213" t="s">
        <v>107</v>
      </c>
      <c r="B106" s="219" t="s">
        <v>13</v>
      </c>
      <c r="C106" s="94" t="s">
        <v>108</v>
      </c>
      <c r="D106" s="47" t="s">
        <v>37</v>
      </c>
      <c r="E106" s="47" t="s">
        <v>109</v>
      </c>
      <c r="F106" s="81"/>
      <c r="G106" s="104">
        <f>G107+G108</f>
        <v>0</v>
      </c>
      <c r="H106" s="86">
        <f t="shared" ref="H106:J106" si="15">H107+H108</f>
        <v>0</v>
      </c>
      <c r="I106" s="86">
        <f t="shared" si="15"/>
        <v>0</v>
      </c>
      <c r="J106" s="86">
        <f t="shared" si="15"/>
        <v>0</v>
      </c>
      <c r="K106" s="80"/>
      <c r="L106" s="80"/>
    </row>
    <row r="107" spans="1:12" ht="66" hidden="1" customHeight="1">
      <c r="A107" s="214"/>
      <c r="B107" s="220"/>
      <c r="C107" s="94">
        <v>862</v>
      </c>
      <c r="D107" s="47" t="s">
        <v>37</v>
      </c>
      <c r="E107" s="47" t="s">
        <v>109</v>
      </c>
      <c r="F107" s="92" t="s">
        <v>105</v>
      </c>
      <c r="G107" s="104"/>
      <c r="H107" s="86"/>
      <c r="I107" s="86"/>
      <c r="J107" s="86">
        <f t="shared" ref="J107:J112" si="16">I107+H107+G107</f>
        <v>0</v>
      </c>
      <c r="K107" s="83"/>
      <c r="L107" s="83"/>
    </row>
    <row r="108" spans="1:12" ht="54.75" hidden="1" customHeight="1">
      <c r="A108" s="215"/>
      <c r="B108" s="221"/>
      <c r="C108" s="94">
        <v>862</v>
      </c>
      <c r="D108" s="47" t="s">
        <v>37</v>
      </c>
      <c r="E108" s="47" t="s">
        <v>109</v>
      </c>
      <c r="F108" s="92" t="s">
        <v>106</v>
      </c>
      <c r="G108" s="104"/>
      <c r="H108" s="86"/>
      <c r="I108" s="86"/>
      <c r="J108" s="86">
        <f t="shared" si="16"/>
        <v>0</v>
      </c>
      <c r="K108" s="83"/>
      <c r="L108" s="83"/>
    </row>
    <row r="109" spans="1:12" ht="152.25" customHeight="1">
      <c r="A109" s="99" t="s">
        <v>110</v>
      </c>
      <c r="B109" s="123" t="s">
        <v>13</v>
      </c>
      <c r="C109" s="95" t="s">
        <v>108</v>
      </c>
      <c r="D109" s="47" t="s">
        <v>37</v>
      </c>
      <c r="E109" s="47" t="s">
        <v>111</v>
      </c>
      <c r="F109" s="92" t="s">
        <v>106</v>
      </c>
      <c r="G109" s="104">
        <v>3301470</v>
      </c>
      <c r="H109" s="86"/>
      <c r="I109" s="86"/>
      <c r="J109" s="86">
        <f t="shared" si="16"/>
        <v>3301470</v>
      </c>
      <c r="K109" s="96"/>
      <c r="L109" s="96"/>
    </row>
    <row r="110" spans="1:12" ht="153" customHeight="1">
      <c r="A110" s="122" t="s">
        <v>112</v>
      </c>
      <c r="B110" s="123" t="s">
        <v>13</v>
      </c>
      <c r="C110" s="124" t="s">
        <v>108</v>
      </c>
      <c r="D110" s="47" t="s">
        <v>37</v>
      </c>
      <c r="E110" s="47" t="s">
        <v>113</v>
      </c>
      <c r="F110" s="92" t="s">
        <v>106</v>
      </c>
      <c r="G110" s="104">
        <v>999984</v>
      </c>
      <c r="H110" s="86"/>
      <c r="I110" s="86"/>
      <c r="J110" s="86">
        <f t="shared" si="16"/>
        <v>999984</v>
      </c>
      <c r="K110" s="121"/>
      <c r="L110" s="121"/>
    </row>
    <row r="111" spans="1:12" ht="153" customHeight="1">
      <c r="A111" s="128" t="s">
        <v>119</v>
      </c>
      <c r="B111" s="129" t="s">
        <v>13</v>
      </c>
      <c r="C111" s="126" t="s">
        <v>108</v>
      </c>
      <c r="D111" s="47" t="s">
        <v>37</v>
      </c>
      <c r="E111" s="47" t="s">
        <v>120</v>
      </c>
      <c r="F111" s="92" t="s">
        <v>101</v>
      </c>
      <c r="G111" s="104">
        <v>2100000</v>
      </c>
      <c r="H111" s="86"/>
      <c r="I111" s="86"/>
      <c r="J111" s="86">
        <f t="shared" si="16"/>
        <v>2100000</v>
      </c>
      <c r="K111" s="127"/>
      <c r="L111" s="127"/>
    </row>
    <row r="112" spans="1:12" ht="140.25" hidden="1" customHeight="1">
      <c r="A112" s="122" t="s">
        <v>114</v>
      </c>
      <c r="B112" s="123" t="s">
        <v>13</v>
      </c>
      <c r="C112" s="124" t="s">
        <v>108</v>
      </c>
      <c r="D112" s="47" t="s">
        <v>37</v>
      </c>
      <c r="E112" s="47" t="s">
        <v>115</v>
      </c>
      <c r="F112" s="92" t="s">
        <v>106</v>
      </c>
      <c r="G112" s="104"/>
      <c r="H112" s="86"/>
      <c r="I112" s="86"/>
      <c r="J112" s="86">
        <f t="shared" si="16"/>
        <v>0</v>
      </c>
      <c r="K112" s="121"/>
      <c r="L112" s="121"/>
    </row>
    <row r="113" spans="1:12" ht="21.75" customHeight="1">
      <c r="A113" s="225" t="s">
        <v>17</v>
      </c>
      <c r="B113" s="225"/>
      <c r="C113" s="26"/>
      <c r="D113" s="27"/>
      <c r="E113" s="27"/>
      <c r="F113" s="27"/>
      <c r="G113" s="111">
        <f>G70+G77+G85+G88+G97+G101+G102+G103+G106+G109+G110+G112+G111</f>
        <v>271642681.30000001</v>
      </c>
      <c r="H113" s="64">
        <f t="shared" ref="H113:J113" si="17">H70+H77+H85+H88+H97+H101+H102+H103+H106+H109</f>
        <v>219224683</v>
      </c>
      <c r="I113" s="64">
        <f t="shared" si="17"/>
        <v>219224683</v>
      </c>
      <c r="J113" s="64">
        <f t="shared" si="17"/>
        <v>706992063.29999995</v>
      </c>
      <c r="K113" s="232"/>
      <c r="L113" s="232"/>
    </row>
    <row r="114" spans="1:12" ht="22.5" customHeight="1">
      <c r="A114" s="171" t="s">
        <v>18</v>
      </c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</row>
    <row r="115" spans="1:12" ht="36" customHeight="1">
      <c r="A115" s="134" t="s">
        <v>59</v>
      </c>
      <c r="B115" s="134" t="s">
        <v>13</v>
      </c>
      <c r="C115" s="139">
        <v>862</v>
      </c>
      <c r="D115" s="140" t="s">
        <v>37</v>
      </c>
      <c r="E115" s="7" t="s">
        <v>56</v>
      </c>
      <c r="F115" s="8"/>
      <c r="G115" s="104">
        <f>SUM(G116:G119)</f>
        <v>8157594.0199999996</v>
      </c>
      <c r="H115" s="86">
        <f t="shared" ref="H115:J115" si="18">SUM(H116:H119)</f>
        <v>8025103</v>
      </c>
      <c r="I115" s="86">
        <f t="shared" si="18"/>
        <v>8025103</v>
      </c>
      <c r="J115" s="86">
        <f t="shared" si="18"/>
        <v>24207800.02</v>
      </c>
      <c r="K115" s="171" t="s">
        <v>86</v>
      </c>
      <c r="L115" s="171"/>
    </row>
    <row r="116" spans="1:12" ht="20.25" customHeight="1">
      <c r="A116" s="207"/>
      <c r="B116" s="207"/>
      <c r="C116" s="177"/>
      <c r="D116" s="178"/>
      <c r="E116" s="7" t="s">
        <v>56</v>
      </c>
      <c r="F116" s="8">
        <v>611</v>
      </c>
      <c r="G116" s="104">
        <v>7687007.0199999996</v>
      </c>
      <c r="H116" s="51">
        <v>7704693</v>
      </c>
      <c r="I116" s="51">
        <v>7704693</v>
      </c>
      <c r="J116" s="52">
        <f>G116+H116+I116</f>
        <v>23096393.02</v>
      </c>
      <c r="K116" s="4"/>
      <c r="L116" s="4"/>
    </row>
    <row r="117" spans="1:12" ht="20.25" customHeight="1">
      <c r="A117" s="207"/>
      <c r="B117" s="207"/>
      <c r="C117" s="177"/>
      <c r="D117" s="178"/>
      <c r="E117" s="78" t="s">
        <v>56</v>
      </c>
      <c r="F117" s="76">
        <v>612</v>
      </c>
      <c r="G117" s="104">
        <v>17516</v>
      </c>
      <c r="H117" s="74"/>
      <c r="I117" s="74"/>
      <c r="J117" s="97">
        <f>G117+H117+I117</f>
        <v>17516</v>
      </c>
      <c r="K117" s="73"/>
      <c r="L117" s="73"/>
    </row>
    <row r="118" spans="1:12" ht="20.25" customHeight="1">
      <c r="A118" s="207"/>
      <c r="B118" s="207"/>
      <c r="C118" s="177"/>
      <c r="D118" s="178"/>
      <c r="E118" s="7" t="s">
        <v>93</v>
      </c>
      <c r="F118" s="8">
        <v>611</v>
      </c>
      <c r="G118" s="104">
        <v>41000</v>
      </c>
      <c r="H118" s="51">
        <v>41000</v>
      </c>
      <c r="I118" s="51">
        <v>41000</v>
      </c>
      <c r="J118" s="52">
        <f t="shared" ref="J118:J119" si="19">G118+H118+I118</f>
        <v>123000</v>
      </c>
      <c r="K118" s="4"/>
      <c r="L118" s="4"/>
    </row>
    <row r="119" spans="1:12" ht="21.75" customHeight="1">
      <c r="A119" s="208"/>
      <c r="B119" s="208"/>
      <c r="C119" s="176"/>
      <c r="D119" s="179"/>
      <c r="E119" s="7" t="s">
        <v>79</v>
      </c>
      <c r="F119" s="8">
        <v>611</v>
      </c>
      <c r="G119" s="104">
        <f>279410+132661</f>
        <v>412071</v>
      </c>
      <c r="H119" s="51">
        <v>279410</v>
      </c>
      <c r="I119" s="51">
        <v>279410</v>
      </c>
      <c r="J119" s="52">
        <f t="shared" si="19"/>
        <v>970891</v>
      </c>
      <c r="K119" s="4"/>
      <c r="L119" s="4"/>
    </row>
    <row r="120" spans="1:12" ht="190.5" hidden="1" customHeight="1">
      <c r="A120" s="19"/>
      <c r="B120" s="19"/>
      <c r="C120" s="6"/>
      <c r="D120" s="7"/>
      <c r="E120" s="7"/>
      <c r="F120" s="8"/>
      <c r="G120" s="104"/>
      <c r="H120" s="51"/>
      <c r="I120" s="51"/>
      <c r="J120" s="52"/>
      <c r="K120" s="4"/>
      <c r="L120" s="4"/>
    </row>
    <row r="121" spans="1:12" ht="241.5" hidden="1" customHeight="1">
      <c r="A121" s="19"/>
      <c r="B121" s="19"/>
      <c r="C121" s="6"/>
      <c r="D121" s="7"/>
      <c r="E121" s="7"/>
      <c r="F121" s="8"/>
      <c r="G121" s="104"/>
      <c r="H121" s="51"/>
      <c r="I121" s="51"/>
      <c r="J121" s="52"/>
      <c r="K121" s="4"/>
      <c r="L121" s="4"/>
    </row>
    <row r="122" spans="1:12" ht="104.25" customHeight="1">
      <c r="A122" s="44" t="s">
        <v>94</v>
      </c>
      <c r="B122" s="44" t="s">
        <v>13</v>
      </c>
      <c r="C122" s="42">
        <v>862</v>
      </c>
      <c r="D122" s="43" t="s">
        <v>95</v>
      </c>
      <c r="E122" s="43" t="s">
        <v>96</v>
      </c>
      <c r="F122" s="41">
        <v>611</v>
      </c>
      <c r="G122" s="104">
        <v>116520</v>
      </c>
      <c r="H122" s="51">
        <v>116520</v>
      </c>
      <c r="I122" s="51">
        <v>116520</v>
      </c>
      <c r="J122" s="52">
        <f>G122+H122+I122</f>
        <v>349560</v>
      </c>
      <c r="K122" s="40"/>
      <c r="L122" s="40"/>
    </row>
    <row r="123" spans="1:12" ht="33.75" customHeight="1">
      <c r="A123" s="225" t="s">
        <v>19</v>
      </c>
      <c r="B123" s="225"/>
      <c r="C123" s="26"/>
      <c r="D123" s="27"/>
      <c r="E123" s="27"/>
      <c r="F123" s="27"/>
      <c r="G123" s="111">
        <f>G115+G122</f>
        <v>8274114.0199999996</v>
      </c>
      <c r="H123" s="64">
        <f t="shared" ref="H123:I123" si="20">H115+H122</f>
        <v>8141623</v>
      </c>
      <c r="I123" s="64">
        <f t="shared" si="20"/>
        <v>8141623</v>
      </c>
      <c r="J123" s="64">
        <f>I123+H123+G123</f>
        <v>24557360.02</v>
      </c>
      <c r="K123" s="232"/>
      <c r="L123" s="232"/>
    </row>
    <row r="124" spans="1:12" ht="35.25" customHeight="1">
      <c r="A124" s="171" t="s">
        <v>20</v>
      </c>
      <c r="B124" s="171"/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</row>
    <row r="125" spans="1:12" ht="108.75" customHeight="1">
      <c r="A125" s="3" t="s">
        <v>50</v>
      </c>
      <c r="B125" s="4" t="s">
        <v>14</v>
      </c>
      <c r="C125" s="6">
        <v>862</v>
      </c>
      <c r="D125" s="7" t="s">
        <v>65</v>
      </c>
      <c r="E125" s="7" t="s">
        <v>40</v>
      </c>
      <c r="F125" s="8">
        <v>244</v>
      </c>
      <c r="G125" s="104">
        <v>188000</v>
      </c>
      <c r="H125" s="51">
        <v>168000</v>
      </c>
      <c r="I125" s="51">
        <v>168000</v>
      </c>
      <c r="J125" s="51">
        <f>G125+H125+I125</f>
        <v>524000</v>
      </c>
      <c r="K125" s="171" t="s">
        <v>85</v>
      </c>
      <c r="L125" s="171"/>
    </row>
    <row r="126" spans="1:12" ht="27.75" customHeight="1">
      <c r="A126" s="225" t="s">
        <v>21</v>
      </c>
      <c r="B126" s="225"/>
      <c r="C126" s="26"/>
      <c r="D126" s="27"/>
      <c r="E126" s="27"/>
      <c r="F126" s="27"/>
      <c r="G126" s="111">
        <f>G125</f>
        <v>188000</v>
      </c>
      <c r="H126" s="64">
        <f>H125</f>
        <v>168000</v>
      </c>
      <c r="I126" s="64">
        <f>I125</f>
        <v>168000</v>
      </c>
      <c r="J126" s="64">
        <f>J125</f>
        <v>524000</v>
      </c>
      <c r="K126" s="171"/>
      <c r="L126" s="171"/>
    </row>
    <row r="127" spans="1:12" ht="33.75" customHeight="1">
      <c r="A127" s="171" t="s">
        <v>22</v>
      </c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</row>
    <row r="128" spans="1:12" ht="118.5" customHeight="1">
      <c r="A128" s="30" t="s">
        <v>53</v>
      </c>
      <c r="B128" s="17" t="s">
        <v>14</v>
      </c>
      <c r="C128" s="23">
        <v>862</v>
      </c>
      <c r="D128" s="24" t="s">
        <v>65</v>
      </c>
      <c r="E128" s="25" t="s">
        <v>54</v>
      </c>
      <c r="F128" s="4">
        <v>244</v>
      </c>
      <c r="G128" s="114">
        <v>683000</v>
      </c>
      <c r="H128" s="52">
        <v>683000</v>
      </c>
      <c r="I128" s="52">
        <v>683000</v>
      </c>
      <c r="J128" s="52">
        <f>G128+H128+I128</f>
        <v>2049000</v>
      </c>
      <c r="K128" s="4"/>
      <c r="L128" s="4"/>
    </row>
    <row r="129" spans="1:12" ht="183.75" customHeight="1">
      <c r="A129" s="3" t="s">
        <v>51</v>
      </c>
      <c r="B129" s="4" t="s">
        <v>14</v>
      </c>
      <c r="C129" s="6">
        <v>862</v>
      </c>
      <c r="D129" s="7" t="s">
        <v>65</v>
      </c>
      <c r="E129" s="7" t="s">
        <v>39</v>
      </c>
      <c r="F129" s="49">
        <v>244</v>
      </c>
      <c r="G129" s="104">
        <v>212200</v>
      </c>
      <c r="H129" s="51">
        <v>202700</v>
      </c>
      <c r="I129" s="51">
        <v>202700</v>
      </c>
      <c r="J129" s="52">
        <f>G129+H129+I129</f>
        <v>617600</v>
      </c>
      <c r="K129" s="231" t="s">
        <v>23</v>
      </c>
      <c r="L129" s="231"/>
    </row>
    <row r="130" spans="1:12" ht="27.75" customHeight="1">
      <c r="A130" s="244" t="s">
        <v>73</v>
      </c>
      <c r="B130" s="216" t="s">
        <v>24</v>
      </c>
      <c r="C130" s="77">
        <v>862</v>
      </c>
      <c r="D130" s="92" t="s">
        <v>65</v>
      </c>
      <c r="E130" s="92" t="s">
        <v>74</v>
      </c>
      <c r="F130" s="49"/>
      <c r="G130" s="104">
        <f>G131+G132</f>
        <v>60810</v>
      </c>
      <c r="H130" s="86">
        <f t="shared" ref="H130:J130" si="21">H131+H132</f>
        <v>60810</v>
      </c>
      <c r="I130" s="86">
        <f t="shared" si="21"/>
        <v>60810</v>
      </c>
      <c r="J130" s="86">
        <f t="shared" si="21"/>
        <v>182430</v>
      </c>
      <c r="K130" s="98"/>
      <c r="L130" s="98"/>
    </row>
    <row r="131" spans="1:12" ht="29.25" customHeight="1">
      <c r="A131" s="245"/>
      <c r="B131" s="217"/>
      <c r="C131" s="77">
        <v>862</v>
      </c>
      <c r="D131" s="78" t="s">
        <v>65</v>
      </c>
      <c r="E131" s="78" t="s">
        <v>74</v>
      </c>
      <c r="F131" s="49">
        <v>244</v>
      </c>
      <c r="G131" s="104">
        <v>60810</v>
      </c>
      <c r="H131" s="74"/>
      <c r="I131" s="74"/>
      <c r="J131" s="97">
        <f>G131+H131+I131</f>
        <v>60810</v>
      </c>
      <c r="K131" s="75"/>
      <c r="L131" s="75"/>
    </row>
    <row r="132" spans="1:12" ht="126.75" customHeight="1">
      <c r="A132" s="246"/>
      <c r="B132" s="218"/>
      <c r="C132" s="6">
        <v>862</v>
      </c>
      <c r="D132" s="7" t="s">
        <v>65</v>
      </c>
      <c r="E132" s="7" t="s">
        <v>74</v>
      </c>
      <c r="F132" s="8">
        <v>321</v>
      </c>
      <c r="G132" s="104"/>
      <c r="H132" s="51">
        <v>60810</v>
      </c>
      <c r="I132" s="51">
        <v>60810</v>
      </c>
      <c r="J132" s="52">
        <f>G132+H132+I132</f>
        <v>121620</v>
      </c>
      <c r="K132" s="10"/>
      <c r="L132" s="10"/>
    </row>
    <row r="133" spans="1:12" ht="33.75" customHeight="1">
      <c r="A133" s="131" t="s">
        <v>52</v>
      </c>
      <c r="B133" s="134" t="s">
        <v>24</v>
      </c>
      <c r="C133" s="139">
        <v>862</v>
      </c>
      <c r="D133" s="140" t="s">
        <v>65</v>
      </c>
      <c r="E133" s="140" t="s">
        <v>38</v>
      </c>
      <c r="F133" s="8"/>
      <c r="G133" s="115">
        <f>G134+G135</f>
        <v>1064600</v>
      </c>
      <c r="H133" s="68">
        <f>H134+H135</f>
        <v>1064600</v>
      </c>
      <c r="I133" s="68">
        <f>I134+I135</f>
        <v>1064600</v>
      </c>
      <c r="J133" s="68">
        <f>G133+H133+I133</f>
        <v>3193800</v>
      </c>
      <c r="K133" s="235" t="s">
        <v>25</v>
      </c>
      <c r="L133" s="236"/>
    </row>
    <row r="134" spans="1:12" ht="35.25" customHeight="1">
      <c r="A134" s="132"/>
      <c r="B134" s="223"/>
      <c r="C134" s="242"/>
      <c r="D134" s="233"/>
      <c r="E134" s="233"/>
      <c r="F134" s="8">
        <v>612</v>
      </c>
      <c r="G134" s="115">
        <v>208970</v>
      </c>
      <c r="H134" s="68">
        <v>208970</v>
      </c>
      <c r="I134" s="68">
        <v>208970</v>
      </c>
      <c r="J134" s="68">
        <f t="shared" ref="J134:J136" si="22">G134+H134+I134</f>
        <v>626910</v>
      </c>
      <c r="K134" s="237"/>
      <c r="L134" s="238"/>
    </row>
    <row r="135" spans="1:12" ht="77.25" customHeight="1">
      <c r="A135" s="133"/>
      <c r="B135" s="241"/>
      <c r="C135" s="243"/>
      <c r="D135" s="234"/>
      <c r="E135" s="234"/>
      <c r="F135" s="8">
        <v>244</v>
      </c>
      <c r="G135" s="115">
        <v>855630</v>
      </c>
      <c r="H135" s="68">
        <v>855630</v>
      </c>
      <c r="I135" s="68">
        <v>855630</v>
      </c>
      <c r="J135" s="68">
        <f t="shared" si="22"/>
        <v>2566890</v>
      </c>
      <c r="K135" s="239"/>
      <c r="L135" s="240"/>
    </row>
    <row r="136" spans="1:12" ht="140.25" customHeight="1">
      <c r="A136" s="3" t="s">
        <v>75</v>
      </c>
      <c r="B136" s="4" t="s">
        <v>24</v>
      </c>
      <c r="C136" s="6">
        <v>862</v>
      </c>
      <c r="D136" s="7" t="s">
        <v>65</v>
      </c>
      <c r="E136" s="7" t="s">
        <v>76</v>
      </c>
      <c r="F136" s="8">
        <v>244</v>
      </c>
      <c r="G136" s="115">
        <v>1065</v>
      </c>
      <c r="H136" s="68">
        <v>1065</v>
      </c>
      <c r="I136" s="68">
        <v>1065</v>
      </c>
      <c r="J136" s="69">
        <f t="shared" si="22"/>
        <v>3195</v>
      </c>
      <c r="K136" s="10"/>
      <c r="L136" s="10"/>
    </row>
    <row r="137" spans="1:12" ht="22.5" customHeight="1">
      <c r="A137" s="225" t="s">
        <v>26</v>
      </c>
      <c r="B137" s="225"/>
      <c r="C137" s="26"/>
      <c r="D137" s="27"/>
      <c r="E137" s="27"/>
      <c r="F137" s="27"/>
      <c r="G137" s="116">
        <f>G128+G129+G130+G133+G136</f>
        <v>2021675</v>
      </c>
      <c r="H137" s="70">
        <f t="shared" ref="H137:I137" si="23">H128+H129+H130+H133+H136</f>
        <v>2012175</v>
      </c>
      <c r="I137" s="70">
        <f t="shared" si="23"/>
        <v>2012175</v>
      </c>
      <c r="J137" s="70">
        <f>J128+J129+J130+J133+J136</f>
        <v>6046025</v>
      </c>
      <c r="K137" s="232"/>
      <c r="L137" s="232"/>
    </row>
    <row r="138" spans="1:12" ht="33.75" customHeight="1">
      <c r="A138" s="229" t="s">
        <v>92</v>
      </c>
      <c r="B138" s="229"/>
      <c r="C138" s="229"/>
      <c r="D138" s="229"/>
      <c r="E138" s="229"/>
      <c r="F138" s="229"/>
      <c r="G138" s="229"/>
      <c r="H138" s="229"/>
      <c r="I138" s="229"/>
      <c r="J138" s="229"/>
      <c r="K138" s="229"/>
      <c r="L138" s="229"/>
    </row>
    <row r="139" spans="1:12" ht="115.5" customHeight="1">
      <c r="A139" s="31" t="s">
        <v>91</v>
      </c>
      <c r="B139" s="28"/>
      <c r="C139" s="8">
        <v>862</v>
      </c>
      <c r="D139" s="7" t="s">
        <v>37</v>
      </c>
      <c r="E139" s="7" t="s">
        <v>90</v>
      </c>
      <c r="F139" s="8">
        <v>244</v>
      </c>
      <c r="G139" s="112">
        <v>30000</v>
      </c>
      <c r="H139" s="65">
        <v>30000</v>
      </c>
      <c r="I139" s="65">
        <v>30000</v>
      </c>
      <c r="J139" s="65">
        <f>G139+H139+I139</f>
        <v>90000</v>
      </c>
      <c r="K139" s="8"/>
      <c r="L139" s="8"/>
    </row>
    <row r="140" spans="1:12" ht="130.5" customHeight="1">
      <c r="A140" s="31" t="s">
        <v>66</v>
      </c>
      <c r="B140" s="4" t="s">
        <v>13</v>
      </c>
      <c r="C140" s="8">
        <v>862</v>
      </c>
      <c r="D140" s="78" t="s">
        <v>65</v>
      </c>
      <c r="E140" s="7" t="s">
        <v>67</v>
      </c>
      <c r="F140" s="8">
        <v>244</v>
      </c>
      <c r="G140" s="112">
        <v>48000</v>
      </c>
      <c r="H140" s="65">
        <v>68000</v>
      </c>
      <c r="I140" s="65">
        <v>68000</v>
      </c>
      <c r="J140" s="65">
        <f>G140+H140+I140</f>
        <v>184000</v>
      </c>
      <c r="K140" s="12"/>
      <c r="L140" s="12"/>
    </row>
    <row r="141" spans="1:12" ht="18.75">
      <c r="A141" s="230" t="s">
        <v>55</v>
      </c>
      <c r="B141" s="230"/>
      <c r="C141" s="12"/>
      <c r="D141" s="12"/>
      <c r="E141" s="12"/>
      <c r="F141" s="12"/>
      <c r="G141" s="117">
        <f>G140+G139</f>
        <v>78000</v>
      </c>
      <c r="H141" s="71">
        <f>H140+H139</f>
        <v>98000</v>
      </c>
      <c r="I141" s="71">
        <f>I140+I139</f>
        <v>98000</v>
      </c>
      <c r="J141" s="71">
        <f>J140+J139</f>
        <v>274000</v>
      </c>
      <c r="K141" s="12"/>
      <c r="L141" s="12"/>
    </row>
    <row r="142" spans="1:12" ht="18.75">
      <c r="A142" s="12"/>
      <c r="B142" s="12"/>
      <c r="C142" s="12"/>
      <c r="D142" s="12"/>
      <c r="E142" s="12"/>
      <c r="F142" s="12"/>
      <c r="G142" s="118"/>
      <c r="H142" s="72"/>
      <c r="I142" s="72"/>
      <c r="J142" s="72"/>
      <c r="K142" s="12"/>
      <c r="L142" s="12"/>
    </row>
    <row r="143" spans="1:12" ht="18.75">
      <c r="A143" s="13" t="s">
        <v>68</v>
      </c>
      <c r="B143" s="13"/>
      <c r="C143" s="13"/>
      <c r="D143" s="13"/>
      <c r="E143" s="13"/>
      <c r="F143" s="13"/>
      <c r="G143" s="117">
        <f>G141+G137+G126+G123+G113+G68</f>
        <v>320832047</v>
      </c>
      <c r="H143" s="71">
        <f t="shared" ref="H143:J143" si="24">H141+H137+H126+H123+H113+H68</f>
        <v>261355789</v>
      </c>
      <c r="I143" s="71">
        <f t="shared" si="24"/>
        <v>261355789</v>
      </c>
      <c r="J143" s="71">
        <f t="shared" si="24"/>
        <v>840443641</v>
      </c>
      <c r="K143" s="12"/>
      <c r="L143" s="12"/>
    </row>
    <row r="144" spans="1:12" ht="18.75">
      <c r="A144" s="13" t="s">
        <v>69</v>
      </c>
      <c r="B144" s="13"/>
      <c r="C144" s="13"/>
      <c r="D144" s="13"/>
      <c r="E144" s="13"/>
      <c r="F144" s="13"/>
      <c r="G144" s="117"/>
      <c r="H144" s="71"/>
      <c r="I144" s="71"/>
      <c r="J144" s="71"/>
      <c r="K144" s="12"/>
      <c r="L144" s="12"/>
    </row>
    <row r="145" spans="1:12" ht="18.75">
      <c r="A145" s="13" t="s">
        <v>70</v>
      </c>
      <c r="B145" s="13"/>
      <c r="C145" s="13"/>
      <c r="D145" s="13"/>
      <c r="E145" s="13"/>
      <c r="F145" s="13"/>
      <c r="G145" s="117">
        <f>G141+G136+G130+G128+G126+G123+G106+G102+G85+G77+G65+G36+G27+G19+G112+G111</f>
        <v>114060993</v>
      </c>
      <c r="H145" s="71">
        <f t="shared" ref="H145:J145" si="25">H141+H136+H130+H128+H126+H123+H106+H102+H85+H77+H65+H36+H27+H19</f>
        <v>79629289</v>
      </c>
      <c r="I145" s="71">
        <f t="shared" si="25"/>
        <v>79629289</v>
      </c>
      <c r="J145" s="71">
        <f t="shared" si="25"/>
        <v>271219571</v>
      </c>
      <c r="K145" s="12"/>
      <c r="L145" s="12"/>
    </row>
    <row r="146" spans="1:12" ht="18.75">
      <c r="A146" s="13" t="s">
        <v>71</v>
      </c>
      <c r="B146" s="13"/>
      <c r="C146" s="13"/>
      <c r="D146" s="13"/>
      <c r="E146" s="13"/>
      <c r="F146" s="13"/>
      <c r="G146" s="117">
        <f>G133+G129+G109+G103+G101+G97+G70+G62+G43+G21+G18</f>
        <v>202899670</v>
      </c>
      <c r="H146" s="71">
        <f t="shared" ref="H146:J146" si="26">H133+H129+H109+H103+H101+H97+H70+H62+H43+H21+H18</f>
        <v>178385100</v>
      </c>
      <c r="I146" s="71">
        <f t="shared" si="26"/>
        <v>178385100</v>
      </c>
      <c r="J146" s="71">
        <f t="shared" si="26"/>
        <v>559669870</v>
      </c>
      <c r="K146" s="12"/>
      <c r="L146" s="12"/>
    </row>
    <row r="147" spans="1:12" ht="18.75">
      <c r="A147" s="13" t="s">
        <v>116</v>
      </c>
      <c r="B147" s="13"/>
      <c r="C147" s="13"/>
      <c r="D147" s="13"/>
      <c r="E147" s="13"/>
      <c r="F147" s="13"/>
      <c r="G147" s="117">
        <f>G110</f>
        <v>999984</v>
      </c>
      <c r="H147" s="71"/>
      <c r="I147" s="71"/>
      <c r="J147" s="71"/>
      <c r="K147" s="12"/>
      <c r="L147" s="12"/>
    </row>
    <row r="148" spans="1:12" ht="18.75">
      <c r="A148" s="13" t="s">
        <v>72</v>
      </c>
      <c r="B148" s="13"/>
      <c r="C148" s="13"/>
      <c r="D148" s="13"/>
      <c r="E148" s="13"/>
      <c r="F148" s="13"/>
      <c r="G148" s="117">
        <f>G39+G88</f>
        <v>2871400</v>
      </c>
      <c r="H148" s="71">
        <f t="shared" ref="H148:J148" si="27">H39+H88</f>
        <v>3341400</v>
      </c>
      <c r="I148" s="71">
        <f t="shared" si="27"/>
        <v>3341400</v>
      </c>
      <c r="J148" s="71">
        <f t="shared" si="27"/>
        <v>9554200</v>
      </c>
      <c r="K148" s="12"/>
      <c r="L148" s="12"/>
    </row>
    <row r="149" spans="1:12" ht="18.75">
      <c r="A149" s="14"/>
      <c r="B149" s="14"/>
      <c r="C149" s="14"/>
      <c r="D149" s="14"/>
      <c r="E149" s="14"/>
      <c r="F149" s="14"/>
      <c r="G149" s="119"/>
      <c r="H149" s="14"/>
      <c r="I149" s="14"/>
      <c r="J149" s="14"/>
      <c r="K149" s="14"/>
      <c r="L149" s="14"/>
    </row>
    <row r="150" spans="1:12">
      <c r="G150" s="130"/>
    </row>
  </sheetData>
  <mergeCells count="147">
    <mergeCell ref="A124:L124"/>
    <mergeCell ref="K125:L125"/>
    <mergeCell ref="C97:C100"/>
    <mergeCell ref="D97:D100"/>
    <mergeCell ref="E97:E100"/>
    <mergeCell ref="A11:L11"/>
    <mergeCell ref="A127:L127"/>
    <mergeCell ref="K97:L97"/>
    <mergeCell ref="A113:B113"/>
    <mergeCell ref="K113:L113"/>
    <mergeCell ref="K115:L115"/>
    <mergeCell ref="A115:A119"/>
    <mergeCell ref="A21:A26"/>
    <mergeCell ref="B21:B26"/>
    <mergeCell ref="A126:B126"/>
    <mergeCell ref="K126:L126"/>
    <mergeCell ref="I54:I56"/>
    <mergeCell ref="J54:J56"/>
    <mergeCell ref="B115:B119"/>
    <mergeCell ref="A114:L114"/>
    <mergeCell ref="B83:B84"/>
    <mergeCell ref="C94:C96"/>
    <mergeCell ref="A88:A90"/>
    <mergeCell ref="B97:B100"/>
    <mergeCell ref="A123:B123"/>
    <mergeCell ref="A68:B68"/>
    <mergeCell ref="J68:K68"/>
    <mergeCell ref="A138:L138"/>
    <mergeCell ref="A141:B141"/>
    <mergeCell ref="K129:L129"/>
    <mergeCell ref="A137:B137"/>
    <mergeCell ref="K137:L137"/>
    <mergeCell ref="E133:E135"/>
    <mergeCell ref="K133:L135"/>
    <mergeCell ref="A133:A135"/>
    <mergeCell ref="B133:B135"/>
    <mergeCell ref="C133:C135"/>
    <mergeCell ref="D133:D135"/>
    <mergeCell ref="B130:B132"/>
    <mergeCell ref="A130:A132"/>
    <mergeCell ref="F91:F93"/>
    <mergeCell ref="G94:G96"/>
    <mergeCell ref="C115:C119"/>
    <mergeCell ref="D115:D119"/>
    <mergeCell ref="A97:A100"/>
    <mergeCell ref="A103:A105"/>
    <mergeCell ref="K123:L123"/>
    <mergeCell ref="B103:B105"/>
    <mergeCell ref="A77:A84"/>
    <mergeCell ref="A106:A108"/>
    <mergeCell ref="B106:B108"/>
    <mergeCell ref="B19:B20"/>
    <mergeCell ref="K13:L15"/>
    <mergeCell ref="A13:A15"/>
    <mergeCell ref="B13:B15"/>
    <mergeCell ref="C13:F14"/>
    <mergeCell ref="G13:J13"/>
    <mergeCell ref="G14:J14"/>
    <mergeCell ref="B36:B38"/>
    <mergeCell ref="C27:C34"/>
    <mergeCell ref="D27:D34"/>
    <mergeCell ref="A27:A34"/>
    <mergeCell ref="D36:D38"/>
    <mergeCell ref="A16:L16"/>
    <mergeCell ref="A17:L17"/>
    <mergeCell ref="J21:K21"/>
    <mergeCell ref="J19:K19"/>
    <mergeCell ref="A19:A20"/>
    <mergeCell ref="B27:B34"/>
    <mergeCell ref="E27:E34"/>
    <mergeCell ref="F94:F96"/>
    <mergeCell ref="A94:A96"/>
    <mergeCell ref="A36:A38"/>
    <mergeCell ref="A91:A93"/>
    <mergeCell ref="B91:B93"/>
    <mergeCell ref="B85:B87"/>
    <mergeCell ref="A69:L69"/>
    <mergeCell ref="A85:A87"/>
    <mergeCell ref="C85:C87"/>
    <mergeCell ref="D85:D87"/>
    <mergeCell ref="H91:H93"/>
    <mergeCell ref="L91:L93"/>
    <mergeCell ref="L54:L56"/>
    <mergeCell ref="J57:J59"/>
    <mergeCell ref="L21:L39"/>
    <mergeCell ref="J27:K27"/>
    <mergeCell ref="J39:K39"/>
    <mergeCell ref="J43:K43"/>
    <mergeCell ref="L57:L59"/>
    <mergeCell ref="C77:C84"/>
    <mergeCell ref="D77:D84"/>
    <mergeCell ref="E77:E84"/>
    <mergeCell ref="A70:A76"/>
    <mergeCell ref="B70:B76"/>
    <mergeCell ref="C70:C76"/>
    <mergeCell ref="D70:D76"/>
    <mergeCell ref="B77:B82"/>
    <mergeCell ref="H54:H56"/>
    <mergeCell ref="J94:J96"/>
    <mergeCell ref="I91:I93"/>
    <mergeCell ref="J91:J93"/>
    <mergeCell ref="I94:I96"/>
    <mergeCell ref="D94:D96"/>
    <mergeCell ref="E94:E96"/>
    <mergeCell ref="C88:C90"/>
    <mergeCell ref="D88:D90"/>
    <mergeCell ref="E88:E90"/>
    <mergeCell ref="E85:E87"/>
    <mergeCell ref="B88:B90"/>
    <mergeCell ref="E70:E76"/>
    <mergeCell ref="B94:B96"/>
    <mergeCell ref="K88:L90"/>
    <mergeCell ref="G91:G93"/>
    <mergeCell ref="H57:H59"/>
    <mergeCell ref="I57:I59"/>
    <mergeCell ref="K57:K59"/>
    <mergeCell ref="K70:L77"/>
    <mergeCell ref="H94:H96"/>
    <mergeCell ref="C36:C38"/>
    <mergeCell ref="C39:C41"/>
    <mergeCell ref="D39:D41"/>
    <mergeCell ref="E39:E41"/>
    <mergeCell ref="E91:E93"/>
    <mergeCell ref="F57:F59"/>
    <mergeCell ref="F54:F56"/>
    <mergeCell ref="D43:D61"/>
    <mergeCell ref="G57:G59"/>
    <mergeCell ref="G54:G56"/>
    <mergeCell ref="C91:C93"/>
    <mergeCell ref="D91:D93"/>
    <mergeCell ref="E36:E38"/>
    <mergeCell ref="A39:A41"/>
    <mergeCell ref="B39:B41"/>
    <mergeCell ref="A43:A61"/>
    <mergeCell ref="B43:B61"/>
    <mergeCell ref="C43:C61"/>
    <mergeCell ref="E43:E61"/>
    <mergeCell ref="A62:A64"/>
    <mergeCell ref="B62:B64"/>
    <mergeCell ref="A65:A67"/>
    <mergeCell ref="B65:B67"/>
    <mergeCell ref="C65:C67"/>
    <mergeCell ref="D65:D67"/>
    <mergeCell ref="E65:E67"/>
    <mergeCell ref="C62:C64"/>
    <mergeCell ref="D62:D64"/>
    <mergeCell ref="E62:E64"/>
  </mergeCells>
  <phoneticPr fontId="6" type="noConversion"/>
  <printOptions horizontalCentered="1"/>
  <pageMargins left="0.19685039370078741" right="0.19685039370078741" top="0.19685039370078741" bottom="0.19685039370078741" header="0" footer="0"/>
  <pageSetup paperSize="9" scale="60" fitToWidth="4" fitToHeight="4" orientation="landscape" horizontalDpi="180" verticalDpi="180" r:id="rId1"/>
  <rowBreaks count="6" manualBreakCount="6">
    <brk id="20" max="11" man="1"/>
    <brk id="61" max="11" man="1"/>
    <brk id="83" max="11" man="1"/>
    <brk id="102" max="11" man="1"/>
    <brk id="111" max="11" man="1"/>
    <brk id="12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2015-09-15T06:42:06Z</dcterms:modified>
</cp:coreProperties>
</file>