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M23" i="1"/>
  <c r="M8"/>
  <c r="M9"/>
  <c r="M10"/>
  <c r="M11"/>
  <c r="M12"/>
  <c r="M13"/>
  <c r="M14"/>
  <c r="M15"/>
  <c r="M16"/>
  <c r="M17"/>
  <c r="M18"/>
  <c r="M19"/>
  <c r="M20"/>
  <c r="M21"/>
  <c r="M22"/>
  <c r="M7"/>
  <c r="L23"/>
  <c r="G17"/>
  <c r="H7"/>
  <c r="H8"/>
  <c r="H9"/>
  <c r="H10"/>
  <c r="H11"/>
  <c r="H12"/>
  <c r="H13"/>
  <c r="H14"/>
  <c r="H15"/>
  <c r="H16"/>
  <c r="G7" l="1"/>
  <c r="I7" s="1"/>
  <c r="G8"/>
  <c r="I8" s="1"/>
  <c r="G9"/>
  <c r="I9" s="1"/>
  <c r="G10"/>
  <c r="I10" s="1"/>
  <c r="G11"/>
  <c r="I11" s="1"/>
  <c r="G12"/>
  <c r="I12" s="1"/>
  <c r="G13"/>
  <c r="I13" s="1"/>
  <c r="G14"/>
  <c r="I14" s="1"/>
  <c r="G15"/>
  <c r="I15" s="1"/>
  <c r="G16"/>
  <c r="I16" s="1"/>
  <c r="F23"/>
  <c r="D23"/>
  <c r="E23"/>
  <c r="C23"/>
  <c r="H18"/>
  <c r="H19"/>
  <c r="H20"/>
  <c r="H21"/>
  <c r="H22"/>
  <c r="H17"/>
  <c r="G18"/>
  <c r="G19"/>
  <c r="G20"/>
  <c r="G21"/>
  <c r="G22"/>
  <c r="I21" l="1"/>
  <c r="I22"/>
  <c r="I20"/>
  <c r="I19"/>
  <c r="I18"/>
  <c r="I17"/>
  <c r="I23" l="1"/>
  <c r="J19" l="1"/>
  <c r="K19" s="1"/>
  <c r="J16"/>
  <c r="K16" s="1"/>
  <c r="J9"/>
  <c r="K9" s="1"/>
  <c r="J7"/>
  <c r="K7" s="1"/>
  <c r="J13"/>
  <c r="K13" s="1"/>
  <c r="J11"/>
  <c r="K11" s="1"/>
  <c r="J8"/>
  <c r="K8" s="1"/>
  <c r="J10"/>
  <c r="K10" s="1"/>
  <c r="J15"/>
  <c r="K15" s="1"/>
  <c r="J12"/>
  <c r="K12" s="1"/>
  <c r="J14"/>
  <c r="K14" s="1"/>
  <c r="J22"/>
  <c r="K22" s="1"/>
  <c r="J21"/>
  <c r="K21" s="1"/>
  <c r="J20"/>
  <c r="K20" s="1"/>
  <c r="J18"/>
  <c r="K18" s="1"/>
  <c r="J17"/>
  <c r="K17" l="1"/>
  <c r="J23"/>
</calcChain>
</file>

<file path=xl/sharedStrings.xml><?xml version="1.0" encoding="utf-8"?>
<sst xmlns="http://schemas.openxmlformats.org/spreadsheetml/2006/main" count="31" uniqueCount="31">
  <si>
    <t>Наименование поселения</t>
  </si>
  <si>
    <t>Численность населения</t>
  </si>
  <si>
    <t>всего</t>
  </si>
  <si>
    <t>городское</t>
  </si>
  <si>
    <t>сельское</t>
  </si>
  <si>
    <t>№</t>
  </si>
  <si>
    <t>УРij(УРj) – коэффициент, учитывающий долю сельского населения в j-м поселении i-го муниципального района</t>
  </si>
  <si>
    <t xml:space="preserve">Доля в общем объеме дотаций </t>
  </si>
  <si>
    <t>Дij / Nij</t>
  </si>
  <si>
    <t>Nij*УРij(УРj)/(Дij / Nij)</t>
  </si>
  <si>
    <t>Дотации на выравнивание бюджетной обеспеченности</t>
  </si>
  <si>
    <t>Итого по поселениям</t>
  </si>
  <si>
    <t>Итого по краю 
(общие показатели)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</si>
  <si>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</si>
  <si>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</si>
  <si>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</si>
  <si>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</si>
  <si>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Добромысловский сельсовет</t>
  </si>
  <si>
    <t>Екатерининский сельсовет</t>
  </si>
  <si>
    <t>Идринский сельсовет</t>
  </si>
  <si>
    <t>Курежский сельсовет</t>
  </si>
  <si>
    <t>Майский сельсовет</t>
  </si>
  <si>
    <t>Малохабыкский сельсовет</t>
  </si>
  <si>
    <t>Никольский сельсовет</t>
  </si>
  <si>
    <t>Новоберезовский сельсовет</t>
  </si>
  <si>
    <t>Новотроицкий сельсовет</t>
  </si>
  <si>
    <t>Отрокский сельсовет</t>
  </si>
  <si>
    <t>Романовский сельсовет</t>
  </si>
  <si>
    <t>Центральный сельсовет</t>
  </si>
  <si>
    <t>Налоговые и неналоговые доходы за отчетный период 2019 г</t>
  </si>
  <si>
    <t>Типовой расчетный файл по распределению дотаций на выравнивание бюджетной обеспеченности поселений за счет средств краевого бюджета на 2021 г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</si>
</sst>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#,##0.000"/>
    <numFmt numFmtId="166" formatCode="0.000000"/>
    <numFmt numFmtId="167" formatCode="0.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3" fontId="1" fillId="3" borderId="1" xfId="0" applyNumberFormat="1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3" fontId="1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10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vertical="top" wrapText="1"/>
    </xf>
    <xf numFmtId="0" fontId="2" fillId="0" borderId="7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164" fontId="6" fillId="3" borderId="1" xfId="0" applyNumberFormat="1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wrapText="1"/>
    </xf>
    <xf numFmtId="3" fontId="2" fillId="4" borderId="11" xfId="0" applyNumberFormat="1" applyFont="1" applyFill="1" applyBorder="1" applyAlignment="1">
      <alignment horizontal="center" wrapText="1"/>
    </xf>
    <xf numFmtId="3" fontId="2" fillId="4" borderId="10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wrapText="1"/>
    </xf>
    <xf numFmtId="165" fontId="1" fillId="2" borderId="1" xfId="0" applyNumberFormat="1" applyFont="1" applyFill="1" applyBorder="1" applyAlignment="1">
      <alignment horizontal="center" wrapText="1"/>
    </xf>
    <xf numFmtId="165" fontId="2" fillId="4" borderId="1" xfId="0" applyNumberFormat="1" applyFont="1" applyFill="1" applyBorder="1" applyAlignment="1">
      <alignment horizontal="center" wrapText="1"/>
    </xf>
    <xf numFmtId="166" fontId="1" fillId="0" borderId="1" xfId="0" applyNumberFormat="1" applyFont="1" applyFill="1" applyBorder="1" applyAlignment="1">
      <alignment horizontal="center" wrapText="1"/>
    </xf>
    <xf numFmtId="165" fontId="0" fillId="7" borderId="1" xfId="0" applyNumberFormat="1" applyFill="1" applyBorder="1" applyAlignment="1">
      <alignment horizontal="center"/>
    </xf>
    <xf numFmtId="4" fontId="1" fillId="0" borderId="0" xfId="0" applyNumberFormat="1" applyFont="1" applyAlignment="1">
      <alignment wrapText="1"/>
    </xf>
    <xf numFmtId="167" fontId="1" fillId="0" borderId="0" xfId="0" applyNumberFormat="1" applyFont="1" applyAlignment="1">
      <alignment wrapText="1"/>
    </xf>
    <xf numFmtId="0" fontId="1" fillId="3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" fillId="0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1" fillId="6" borderId="6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FFCC99"/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25"/>
  <sheetViews>
    <sheetView tabSelected="1" topLeftCell="A4" workbookViewId="0">
      <selection activeCell="P16" sqref="P16"/>
    </sheetView>
  </sheetViews>
  <sheetFormatPr defaultRowHeight="15"/>
  <cols>
    <col min="1" max="1" width="5.85546875" style="1" customWidth="1"/>
    <col min="2" max="2" width="24.28515625" style="1" customWidth="1"/>
    <col min="3" max="3" width="19" style="1" customWidth="1"/>
    <col min="4" max="4" width="11.28515625" style="1" customWidth="1"/>
    <col min="5" max="5" width="10.140625" style="1" customWidth="1"/>
    <col min="6" max="6" width="18.42578125" style="1" customWidth="1"/>
    <col min="7" max="7" width="10.5703125" style="1" bestFit="1" customWidth="1"/>
    <col min="8" max="8" width="27.7109375" style="1" customWidth="1"/>
    <col min="9" max="9" width="21.28515625" style="1" customWidth="1"/>
    <col min="10" max="10" width="14.140625" style="1" customWidth="1"/>
    <col min="11" max="11" width="18.140625" style="1" customWidth="1"/>
    <col min="12" max="12" width="13.140625" style="1" customWidth="1"/>
    <col min="13" max="13" width="11.42578125" style="1" customWidth="1"/>
    <col min="14" max="16384" width="9.140625" style="1"/>
  </cols>
  <sheetData>
    <row r="2" spans="1:13" ht="18.75" customHeight="1">
      <c r="A2" s="32" t="s">
        <v>30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3" ht="15.75" thickBot="1"/>
    <row r="4" spans="1:13" s="2" customFormat="1" ht="88.5" customHeight="1">
      <c r="A4" s="34" t="s">
        <v>5</v>
      </c>
      <c r="B4" s="36" t="s">
        <v>0</v>
      </c>
      <c r="C4" s="31" t="s">
        <v>1</v>
      </c>
      <c r="D4" s="31"/>
      <c r="E4" s="31"/>
      <c r="F4" s="38" t="s">
        <v>29</v>
      </c>
      <c r="G4" s="40" t="s">
        <v>8</v>
      </c>
      <c r="H4" s="40" t="s">
        <v>6</v>
      </c>
      <c r="I4" s="40" t="s">
        <v>9</v>
      </c>
      <c r="J4" s="40" t="s">
        <v>7</v>
      </c>
      <c r="K4" s="42" t="s">
        <v>10</v>
      </c>
    </row>
    <row r="5" spans="1:13">
      <c r="A5" s="35"/>
      <c r="B5" s="37"/>
      <c r="C5" s="9" t="s">
        <v>2</v>
      </c>
      <c r="D5" s="9" t="s">
        <v>3</v>
      </c>
      <c r="E5" s="9" t="s">
        <v>4</v>
      </c>
      <c r="F5" s="39"/>
      <c r="G5" s="41"/>
      <c r="H5" s="41"/>
      <c r="I5" s="41"/>
      <c r="J5" s="41"/>
      <c r="K5" s="43"/>
    </row>
    <row r="6" spans="1:13" ht="15.75" thickBot="1">
      <c r="A6" s="16">
        <v>1</v>
      </c>
      <c r="B6" s="8">
        <v>2</v>
      </c>
      <c r="C6" s="10">
        <v>3</v>
      </c>
      <c r="D6" s="11">
        <v>4</v>
      </c>
      <c r="E6" s="11">
        <v>5</v>
      </c>
      <c r="F6" s="11">
        <v>6</v>
      </c>
      <c r="G6" s="12">
        <v>7</v>
      </c>
      <c r="H6" s="12">
        <v>8</v>
      </c>
      <c r="I6" s="12">
        <v>9</v>
      </c>
      <c r="J6" s="12">
        <v>10</v>
      </c>
      <c r="K6" s="13">
        <v>11</v>
      </c>
    </row>
    <row r="7" spans="1:13" ht="31.5">
      <c r="A7" s="16">
        <v>1</v>
      </c>
      <c r="B7" s="14" t="s">
        <v>13</v>
      </c>
      <c r="C7" s="18">
        <v>436</v>
      </c>
      <c r="D7" s="9"/>
      <c r="E7" s="18">
        <v>436</v>
      </c>
      <c r="F7" s="28">
        <v>260.06580000000002</v>
      </c>
      <c r="G7" s="24">
        <f t="shared" ref="G7:G16" si="0">F7/C7</f>
        <v>0.59648119266055055</v>
      </c>
      <c r="H7" s="27">
        <f t="shared" ref="H7:H16" si="1">(1+$D$24/$C$24)/(1+D7/C7)</f>
        <v>1.2706829011340313</v>
      </c>
      <c r="I7" s="24">
        <f t="shared" ref="I7:I16" si="2">H7*C7/G7</f>
        <v>928.81008104093189</v>
      </c>
      <c r="J7" s="24">
        <f t="shared" ref="J7:J16" si="3">I7/$I$23</f>
        <v>5.563677986417339E-2</v>
      </c>
      <c r="K7" s="25">
        <f t="shared" ref="K7:K16" si="4">J7*$K$23</f>
        <v>957.48672675047828</v>
      </c>
      <c r="L7" s="29">
        <v>957487</v>
      </c>
      <c r="M7" s="30">
        <f>L7/1000</f>
        <v>957.48699999999997</v>
      </c>
    </row>
    <row r="8" spans="1:13" ht="31.5">
      <c r="A8" s="16">
        <v>2</v>
      </c>
      <c r="B8" s="14" t="s">
        <v>14</v>
      </c>
      <c r="C8" s="18">
        <v>159</v>
      </c>
      <c r="D8" s="9"/>
      <c r="E8" s="18">
        <v>159</v>
      </c>
      <c r="F8" s="28">
        <v>122.72241</v>
      </c>
      <c r="G8" s="24">
        <f t="shared" si="0"/>
        <v>0.77183905660377361</v>
      </c>
      <c r="H8" s="27">
        <f t="shared" si="1"/>
        <v>1.2706829011340313</v>
      </c>
      <c r="I8" s="24">
        <f t="shared" si="2"/>
        <v>261.7625780293057</v>
      </c>
      <c r="J8" s="24">
        <f t="shared" si="3"/>
        <v>1.5679876034693022E-2</v>
      </c>
      <c r="K8" s="25">
        <f t="shared" si="4"/>
        <v>269.844394606653</v>
      </c>
      <c r="L8" s="29">
        <v>269844</v>
      </c>
      <c r="M8" s="30">
        <f t="shared" ref="M8:M22" si="5">L8/1000</f>
        <v>269.84399999999999</v>
      </c>
    </row>
    <row r="9" spans="1:13" ht="31.5">
      <c r="A9" s="16">
        <v>3</v>
      </c>
      <c r="B9" s="14" t="s">
        <v>15</v>
      </c>
      <c r="C9" s="18">
        <v>400</v>
      </c>
      <c r="D9" s="9"/>
      <c r="E9" s="18">
        <v>400</v>
      </c>
      <c r="F9" s="28">
        <v>278.37990000000002</v>
      </c>
      <c r="G9" s="24">
        <f t="shared" si="0"/>
        <v>0.69594975000000003</v>
      </c>
      <c r="H9" s="27">
        <f t="shared" si="1"/>
        <v>1.2706829011340313</v>
      </c>
      <c r="I9" s="24">
        <f t="shared" si="2"/>
        <v>730.33025797280982</v>
      </c>
      <c r="J9" s="24">
        <f t="shared" si="3"/>
        <v>4.3747612800929009E-2</v>
      </c>
      <c r="K9" s="25">
        <f t="shared" si="4"/>
        <v>752.87891725886777</v>
      </c>
      <c r="L9" s="29">
        <v>752879</v>
      </c>
      <c r="M9" s="30">
        <f t="shared" si="5"/>
        <v>752.87900000000002</v>
      </c>
    </row>
    <row r="10" spans="1:13" ht="31.5">
      <c r="A10" s="16">
        <v>4</v>
      </c>
      <c r="B10" s="14" t="s">
        <v>16</v>
      </c>
      <c r="C10" s="18">
        <v>422</v>
      </c>
      <c r="D10" s="9"/>
      <c r="E10" s="18">
        <v>422</v>
      </c>
      <c r="F10" s="28">
        <v>361.91899000000001</v>
      </c>
      <c r="G10" s="24">
        <f t="shared" si="0"/>
        <v>0.85762793838862561</v>
      </c>
      <c r="H10" s="27">
        <f t="shared" si="1"/>
        <v>1.2706829011340313</v>
      </c>
      <c r="I10" s="24">
        <f t="shared" si="2"/>
        <v>625.24570419903318</v>
      </c>
      <c r="J10" s="24">
        <f t="shared" si="3"/>
        <v>3.7452928554086891E-2</v>
      </c>
      <c r="K10" s="25">
        <f t="shared" si="4"/>
        <v>644.54991924441367</v>
      </c>
      <c r="L10" s="29">
        <v>644550</v>
      </c>
      <c r="M10" s="30">
        <f t="shared" si="5"/>
        <v>644.54999999999995</v>
      </c>
    </row>
    <row r="11" spans="1:13" ht="31.5">
      <c r="A11" s="16">
        <v>5</v>
      </c>
      <c r="B11" s="14" t="s">
        <v>17</v>
      </c>
      <c r="C11" s="18">
        <v>541</v>
      </c>
      <c r="D11" s="9"/>
      <c r="E11" s="18">
        <v>541</v>
      </c>
      <c r="F11" s="28">
        <v>417.65228999999999</v>
      </c>
      <c r="G11" s="24">
        <f t="shared" si="0"/>
        <v>0.77200053604436225</v>
      </c>
      <c r="H11" s="27">
        <f t="shared" si="1"/>
        <v>1.2706829011340313</v>
      </c>
      <c r="I11" s="24">
        <f t="shared" si="2"/>
        <v>890.46498987664938</v>
      </c>
      <c r="J11" s="24">
        <f t="shared" si="3"/>
        <v>5.3339865307014497E-2</v>
      </c>
      <c r="K11" s="25">
        <f t="shared" si="4"/>
        <v>917.95774598759658</v>
      </c>
      <c r="L11" s="29">
        <v>917958</v>
      </c>
      <c r="M11" s="30">
        <f t="shared" si="5"/>
        <v>917.95799999999997</v>
      </c>
    </row>
    <row r="12" spans="1:13" ht="31.5">
      <c r="A12" s="16">
        <v>6</v>
      </c>
      <c r="B12" s="14" t="s">
        <v>18</v>
      </c>
      <c r="C12" s="18">
        <v>453</v>
      </c>
      <c r="D12" s="9"/>
      <c r="E12" s="18">
        <v>453</v>
      </c>
      <c r="F12" s="28">
        <v>418.00731000000002</v>
      </c>
      <c r="G12" s="24">
        <f t="shared" si="0"/>
        <v>0.92275344370860934</v>
      </c>
      <c r="H12" s="27">
        <f t="shared" si="1"/>
        <v>1.2706829011340313</v>
      </c>
      <c r="I12" s="24">
        <f t="shared" si="2"/>
        <v>623.80623788328819</v>
      </c>
      <c r="J12" s="24">
        <f t="shared" si="3"/>
        <v>3.7366702885173783E-2</v>
      </c>
      <c r="K12" s="25">
        <f t="shared" si="4"/>
        <v>643.06600997268663</v>
      </c>
      <c r="L12" s="29">
        <v>643066</v>
      </c>
      <c r="M12" s="30">
        <f t="shared" si="5"/>
        <v>643.06600000000003</v>
      </c>
    </row>
    <row r="13" spans="1:13" ht="15.75">
      <c r="A13" s="16">
        <v>7</v>
      </c>
      <c r="B13" s="14" t="s">
        <v>19</v>
      </c>
      <c r="C13" s="18">
        <v>5098</v>
      </c>
      <c r="D13" s="9"/>
      <c r="E13" s="18">
        <v>5098</v>
      </c>
      <c r="F13" s="28">
        <v>5102.3367900000003</v>
      </c>
      <c r="G13" s="24">
        <f t="shared" si="0"/>
        <v>1.0008506845821892</v>
      </c>
      <c r="H13" s="27">
        <f t="shared" si="1"/>
        <v>1.2706829011340313</v>
      </c>
      <c r="I13" s="24">
        <f t="shared" si="2"/>
        <v>6472.4354289526664</v>
      </c>
      <c r="J13" s="24">
        <f t="shared" si="3"/>
        <v>0.38770624102415036</v>
      </c>
      <c r="K13" s="25">
        <f t="shared" si="4"/>
        <v>6672.269325529217</v>
      </c>
      <c r="L13" s="29">
        <v>6672269</v>
      </c>
      <c r="M13" s="30">
        <f t="shared" si="5"/>
        <v>6672.2690000000002</v>
      </c>
    </row>
    <row r="14" spans="1:13" ht="15.75">
      <c r="A14" s="16">
        <v>8</v>
      </c>
      <c r="B14" s="14" t="s">
        <v>20</v>
      </c>
      <c r="C14" s="18">
        <v>309</v>
      </c>
      <c r="D14" s="9"/>
      <c r="E14" s="18">
        <v>309</v>
      </c>
      <c r="F14" s="28">
        <v>362.40535</v>
      </c>
      <c r="G14" s="24">
        <f t="shared" si="0"/>
        <v>1.17283284789644</v>
      </c>
      <c r="H14" s="27">
        <f t="shared" si="1"/>
        <v>1.2706829011340313</v>
      </c>
      <c r="I14" s="24">
        <f t="shared" si="2"/>
        <v>334.78003038083858</v>
      </c>
      <c r="J14" s="24">
        <f t="shared" si="3"/>
        <v>2.0053704447679396E-2</v>
      </c>
      <c r="K14" s="25">
        <f t="shared" si="4"/>
        <v>345.1162320627833</v>
      </c>
      <c r="L14" s="29">
        <v>345116</v>
      </c>
      <c r="M14" s="30">
        <f t="shared" si="5"/>
        <v>345.11599999999999</v>
      </c>
    </row>
    <row r="15" spans="1:13" ht="15.75">
      <c r="A15" s="16">
        <v>9</v>
      </c>
      <c r="B15" s="14" t="s">
        <v>21</v>
      </c>
      <c r="C15" s="18">
        <v>321</v>
      </c>
      <c r="D15" s="9"/>
      <c r="E15" s="18">
        <v>321</v>
      </c>
      <c r="F15" s="28">
        <v>257.07657</v>
      </c>
      <c r="G15" s="24">
        <f t="shared" si="0"/>
        <v>0.80086158878504676</v>
      </c>
      <c r="H15" s="27">
        <f t="shared" si="1"/>
        <v>1.2706829011340313</v>
      </c>
      <c r="I15" s="24">
        <f t="shared" si="2"/>
        <v>509.31299112848637</v>
      </c>
      <c r="J15" s="24">
        <f t="shared" si="3"/>
        <v>3.0508427231562878E-2</v>
      </c>
      <c r="K15" s="25">
        <f t="shared" si="4"/>
        <v>525.03782928430451</v>
      </c>
      <c r="L15" s="29">
        <v>525038</v>
      </c>
      <c r="M15" s="30">
        <f t="shared" si="5"/>
        <v>525.03800000000001</v>
      </c>
    </row>
    <row r="16" spans="1:13" ht="31.5">
      <c r="A16" s="16">
        <v>10</v>
      </c>
      <c r="B16" s="14" t="s">
        <v>22</v>
      </c>
      <c r="C16" s="18">
        <v>289</v>
      </c>
      <c r="D16" s="9"/>
      <c r="E16" s="18">
        <v>289</v>
      </c>
      <c r="F16" s="28">
        <v>318.43835999999999</v>
      </c>
      <c r="G16" s="24">
        <f t="shared" si="0"/>
        <v>1.1018628373702422</v>
      </c>
      <c r="H16" s="27">
        <f t="shared" si="1"/>
        <v>1.2706829011340313</v>
      </c>
      <c r="I16" s="24">
        <f t="shared" si="2"/>
        <v>333.27864954968186</v>
      </c>
      <c r="J16" s="24">
        <f t="shared" si="3"/>
        <v>1.9963770028899465E-2</v>
      </c>
      <c r="K16" s="25">
        <f t="shared" si="4"/>
        <v>343.56849668934819</v>
      </c>
      <c r="L16" s="29">
        <v>343568</v>
      </c>
      <c r="M16" s="30">
        <f t="shared" si="5"/>
        <v>343.56799999999998</v>
      </c>
    </row>
    <row r="17" spans="1:13" ht="15.75">
      <c r="A17" s="16">
        <v>11</v>
      </c>
      <c r="B17" s="14" t="s">
        <v>23</v>
      </c>
      <c r="C17" s="18">
        <v>497</v>
      </c>
      <c r="D17" s="4"/>
      <c r="E17" s="18">
        <v>497</v>
      </c>
      <c r="F17" s="28">
        <v>629.74751000000003</v>
      </c>
      <c r="G17" s="24">
        <f>F17/C17</f>
        <v>1.2670976056338028</v>
      </c>
      <c r="H17" s="27">
        <f t="shared" ref="H17:H22" si="6">(1+$D$24/$C$24)/(1+D17/C17)</f>
        <v>1.2706829011340313</v>
      </c>
      <c r="I17" s="24">
        <f>H17*C17/G17</f>
        <v>498.40627829749724</v>
      </c>
      <c r="J17" s="24">
        <f t="shared" ref="J17:J22" si="7">I17/$I$23</f>
        <v>2.9855102732608871E-2</v>
      </c>
      <c r="K17" s="25">
        <f t="shared" ref="K17:K22" si="8">J17*$K$23</f>
        <v>513.79437598710558</v>
      </c>
      <c r="L17" s="29">
        <v>513794</v>
      </c>
      <c r="M17" s="30">
        <f t="shared" si="5"/>
        <v>513.79399999999998</v>
      </c>
    </row>
    <row r="18" spans="1:13" ht="31.5">
      <c r="A18" s="16">
        <v>12</v>
      </c>
      <c r="B18" s="14" t="s">
        <v>24</v>
      </c>
      <c r="C18" s="18">
        <v>421</v>
      </c>
      <c r="D18" s="4"/>
      <c r="E18" s="18">
        <v>421</v>
      </c>
      <c r="F18" s="28">
        <v>202.33022</v>
      </c>
      <c r="G18" s="24">
        <f t="shared" ref="G18:G22" si="9">F18/C18</f>
        <v>0.48059434679334917</v>
      </c>
      <c r="H18" s="27">
        <f t="shared" si="6"/>
        <v>1.2706829011340313</v>
      </c>
      <c r="I18" s="24">
        <f t="shared" ref="I18:I22" si="10">H18*C18/G18</f>
        <v>1113.1165086456035</v>
      </c>
      <c r="J18" s="24">
        <f t="shared" si="7"/>
        <v>6.6676944424727325E-2</v>
      </c>
      <c r="K18" s="25">
        <f t="shared" si="8"/>
        <v>1147.4835427717874</v>
      </c>
      <c r="L18" s="29">
        <v>1147484</v>
      </c>
      <c r="M18" s="30">
        <f t="shared" si="5"/>
        <v>1147.4839999999999</v>
      </c>
    </row>
    <row r="19" spans="1:13" ht="31.5">
      <c r="A19" s="16">
        <v>13</v>
      </c>
      <c r="B19" s="14" t="s">
        <v>25</v>
      </c>
      <c r="C19" s="18">
        <v>203</v>
      </c>
      <c r="D19" s="4"/>
      <c r="E19" s="18">
        <v>203</v>
      </c>
      <c r="F19" s="28">
        <v>96.5809</v>
      </c>
      <c r="G19" s="24">
        <f t="shared" si="9"/>
        <v>0.47576798029556649</v>
      </c>
      <c r="H19" s="27">
        <f t="shared" si="6"/>
        <v>1.2706829011340313</v>
      </c>
      <c r="I19" s="24">
        <f t="shared" si="10"/>
        <v>542.17315921504462</v>
      </c>
      <c r="J19" s="24">
        <f t="shared" si="7"/>
        <v>3.2476788660287519E-2</v>
      </c>
      <c r="K19" s="25">
        <f t="shared" si="8"/>
        <v>558.91254212808406</v>
      </c>
      <c r="L19" s="29">
        <v>558913</v>
      </c>
      <c r="M19" s="30">
        <f t="shared" si="5"/>
        <v>558.91300000000001</v>
      </c>
    </row>
    <row r="20" spans="1:13" ht="15.75">
      <c r="A20" s="16">
        <v>14</v>
      </c>
      <c r="B20" s="14" t="s">
        <v>26</v>
      </c>
      <c r="C20" s="18">
        <v>570</v>
      </c>
      <c r="D20" s="4"/>
      <c r="E20" s="18">
        <v>570</v>
      </c>
      <c r="F20" s="28">
        <v>339.87540999999999</v>
      </c>
      <c r="G20" s="24">
        <f t="shared" si="9"/>
        <v>0.59627264912280697</v>
      </c>
      <c r="H20" s="27">
        <f t="shared" si="6"/>
        <v>1.2706829011340313</v>
      </c>
      <c r="I20" s="24">
        <f t="shared" si="10"/>
        <v>1214.6947452845934</v>
      </c>
      <c r="J20" s="24">
        <f t="shared" si="7"/>
        <v>7.2761596288691457E-2</v>
      </c>
      <c r="K20" s="25">
        <f t="shared" si="8"/>
        <v>1252.1979674898644</v>
      </c>
      <c r="L20" s="29">
        <v>1252198</v>
      </c>
      <c r="M20" s="30">
        <f t="shared" si="5"/>
        <v>1252.1980000000001</v>
      </c>
    </row>
    <row r="21" spans="1:13" ht="31.5">
      <c r="A21" s="16">
        <v>15</v>
      </c>
      <c r="B21" s="14" t="s">
        <v>27</v>
      </c>
      <c r="C21" s="18">
        <v>341</v>
      </c>
      <c r="D21" s="4"/>
      <c r="E21" s="18">
        <v>341</v>
      </c>
      <c r="F21" s="28">
        <v>290.30892</v>
      </c>
      <c r="G21" s="24">
        <f t="shared" si="9"/>
        <v>0.85134580645161295</v>
      </c>
      <c r="H21" s="27">
        <f t="shared" si="6"/>
        <v>1.2706829011340313</v>
      </c>
      <c r="I21" s="24">
        <f t="shared" si="10"/>
        <v>508.9622407288287</v>
      </c>
      <c r="J21" s="24">
        <f t="shared" si="7"/>
        <v>3.048741688383802E-2</v>
      </c>
      <c r="K21" s="25">
        <f t="shared" si="8"/>
        <v>524.67624960409876</v>
      </c>
      <c r="L21" s="29">
        <v>524676</v>
      </c>
      <c r="M21" s="30">
        <f t="shared" si="5"/>
        <v>524.67600000000004</v>
      </c>
    </row>
    <row r="22" spans="1:13" ht="32.25" thickBot="1">
      <c r="A22" s="16">
        <v>16</v>
      </c>
      <c r="B22" s="14" t="s">
        <v>28</v>
      </c>
      <c r="C22" s="18">
        <v>346</v>
      </c>
      <c r="D22" s="4"/>
      <c r="E22" s="18">
        <v>346</v>
      </c>
      <c r="F22" s="28">
        <v>137.46781999999999</v>
      </c>
      <c r="G22" s="24">
        <f t="shared" si="9"/>
        <v>0.39730583815028897</v>
      </c>
      <c r="H22" s="27">
        <f t="shared" si="6"/>
        <v>1.2706829011340313</v>
      </c>
      <c r="I22" s="24">
        <f t="shared" si="10"/>
        <v>1106.5940682856665</v>
      </c>
      <c r="J22" s="24">
        <f t="shared" si="7"/>
        <v>6.6286242831484141E-2</v>
      </c>
      <c r="K22" s="25">
        <f t="shared" si="8"/>
        <v>1140.7597246327093</v>
      </c>
      <c r="L22" s="29">
        <v>1140760</v>
      </c>
      <c r="M22" s="30">
        <f t="shared" si="5"/>
        <v>1140.76</v>
      </c>
    </row>
    <row r="23" spans="1:13" ht="15.75" thickBot="1">
      <c r="A23" s="17">
        <v>17</v>
      </c>
      <c r="B23" s="15" t="s">
        <v>11</v>
      </c>
      <c r="C23" s="19">
        <f>SUM(C7:C22)</f>
        <v>10806</v>
      </c>
      <c r="D23" s="19">
        <f t="shared" ref="D23:E23" si="11">SUM(D7:D22)</f>
        <v>0</v>
      </c>
      <c r="E23" s="19">
        <f t="shared" si="11"/>
        <v>10806</v>
      </c>
      <c r="F23" s="23">
        <f t="shared" ref="F23" si="12">SUM(F7:F22)</f>
        <v>9595.314550000001</v>
      </c>
      <c r="G23" s="22"/>
      <c r="H23" s="22"/>
      <c r="I23" s="22">
        <f t="shared" ref="I23" si="13">SUM(I7:I22)</f>
        <v>16694.173949470925</v>
      </c>
      <c r="J23" s="22">
        <f t="shared" ref="J23" si="14">SUM(J7:J22)</f>
        <v>1.0000000000000002</v>
      </c>
      <c r="K23" s="26">
        <v>17209.599999999999</v>
      </c>
      <c r="L23" s="29">
        <f>SUM(L7:L22)</f>
        <v>17209600</v>
      </c>
      <c r="M23" s="30">
        <f>L23/1000</f>
        <v>17209.599999999999</v>
      </c>
    </row>
    <row r="24" spans="1:13" ht="30" thickBot="1">
      <c r="A24" s="17">
        <v>18</v>
      </c>
      <c r="B24" s="5" t="s">
        <v>12</v>
      </c>
      <c r="C24" s="20">
        <v>825815</v>
      </c>
      <c r="D24" s="21">
        <v>223534</v>
      </c>
      <c r="E24" s="6"/>
      <c r="F24" s="6"/>
      <c r="G24" s="7"/>
      <c r="H24" s="7"/>
      <c r="I24" s="7"/>
      <c r="J24" s="7"/>
      <c r="K24" s="3"/>
    </row>
    <row r="25" spans="1:13" ht="15.75" thickBot="1">
      <c r="C25" s="20">
        <v>859446</v>
      </c>
      <c r="D25" s="21">
        <v>228309</v>
      </c>
    </row>
  </sheetData>
  <mergeCells count="10">
    <mergeCell ref="C4:E4"/>
    <mergeCell ref="A2:K2"/>
    <mergeCell ref="A4:A5"/>
    <mergeCell ref="B4:B5"/>
    <mergeCell ref="F4:F5"/>
    <mergeCell ref="G4:G5"/>
    <mergeCell ref="H4:H5"/>
    <mergeCell ref="I4:I5"/>
    <mergeCell ref="J4:J5"/>
    <mergeCell ref="K4:K5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2020-11-02T04:50:24Z</dcterms:modified>
</cp:coreProperties>
</file>