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21015" windowHeight="9975"/>
  </bookViews>
  <sheets>
    <sheet name="расчеты" sheetId="1" r:id="rId1"/>
    <sheet name="рейтенговая оценка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1" i="1" l="1"/>
  <c r="H30" i="1"/>
  <c r="E30" i="1" l="1"/>
  <c r="D30" i="1"/>
  <c r="H29" i="1"/>
  <c r="E29" i="1"/>
  <c r="E31" i="1" s="1"/>
  <c r="J20" i="1"/>
  <c r="J10" i="1" l="1"/>
  <c r="J17" i="1" l="1"/>
  <c r="J8" i="1"/>
  <c r="J12" i="1" l="1"/>
  <c r="I30" i="1" l="1"/>
  <c r="G30" i="1"/>
  <c r="I29" i="1"/>
  <c r="G29" i="1"/>
  <c r="D29" i="1"/>
  <c r="D31" i="1" s="1"/>
  <c r="D32" i="1" s="1"/>
  <c r="J18" i="1"/>
  <c r="J15" i="1"/>
  <c r="J14" i="1"/>
  <c r="J13" i="1"/>
  <c r="J9" i="1"/>
  <c r="J7" i="1"/>
  <c r="K7" i="1" s="1"/>
  <c r="J6" i="1"/>
  <c r="J4" i="1"/>
  <c r="K4" i="1" s="1"/>
  <c r="J5" i="1"/>
  <c r="J28" i="1" l="1"/>
  <c r="F30" i="1" l="1"/>
  <c r="J30" i="1" s="1"/>
  <c r="I31" i="1"/>
  <c r="I32" i="1" s="1"/>
  <c r="G31" i="1"/>
  <c r="F29" i="1"/>
  <c r="F31" i="1" s="1"/>
  <c r="F32" i="1" s="1"/>
  <c r="E32" i="1"/>
  <c r="C29" i="1"/>
  <c r="J27" i="1"/>
  <c r="J26" i="1"/>
  <c r="J25" i="1"/>
  <c r="K25" i="1" s="1"/>
  <c r="J21" i="1"/>
  <c r="J22" i="1"/>
  <c r="J23" i="1"/>
  <c r="J19" i="1"/>
  <c r="J16" i="1"/>
  <c r="J24" i="1"/>
  <c r="K14" i="1" l="1"/>
  <c r="G32" i="1"/>
  <c r="K18" i="1"/>
  <c r="H31" i="1"/>
  <c r="H32" i="1" s="1"/>
  <c r="K20" i="1"/>
  <c r="J29" i="1"/>
  <c r="J31" i="1" l="1"/>
</calcChain>
</file>

<file path=xl/sharedStrings.xml><?xml version="1.0" encoding="utf-8"?>
<sst xmlns="http://schemas.openxmlformats.org/spreadsheetml/2006/main" count="94" uniqueCount="58">
  <si>
    <t>р1</t>
  </si>
  <si>
    <t>р2</t>
  </si>
  <si>
    <t>р3</t>
  </si>
  <si>
    <t>р4</t>
  </si>
  <si>
    <t>р5</t>
  </si>
  <si>
    <t>р6</t>
  </si>
  <si>
    <t>р7</t>
  </si>
  <si>
    <t>р8</t>
  </si>
  <si>
    <t>р9</t>
  </si>
  <si>
    <t>р10</t>
  </si>
  <si>
    <t>р11</t>
  </si>
  <si>
    <t>р12</t>
  </si>
  <si>
    <t>р13</t>
  </si>
  <si>
    <t>р14</t>
  </si>
  <si>
    <t>р15</t>
  </si>
  <si>
    <t>р16</t>
  </si>
  <si>
    <t>р17</t>
  </si>
  <si>
    <t>р18</t>
  </si>
  <si>
    <t>р19</t>
  </si>
  <si>
    <t>р20</t>
  </si>
  <si>
    <t>р21</t>
  </si>
  <si>
    <t>р22</t>
  </si>
  <si>
    <t>р23</t>
  </si>
  <si>
    <t>р24</t>
  </si>
  <si>
    <t>р25</t>
  </si>
  <si>
    <t>Показатель</t>
  </si>
  <si>
    <t>Мах балл</t>
  </si>
  <si>
    <t>Главные распорядители</t>
  </si>
  <si>
    <t>Районный совет</t>
  </si>
  <si>
    <t>Администрация района</t>
  </si>
  <si>
    <t>ОКСМ</t>
  </si>
  <si>
    <t>УСЗН</t>
  </si>
  <si>
    <t>ФЭУ</t>
  </si>
  <si>
    <t>Оценка механизмов планирования расходов районного бюджета</t>
  </si>
  <si>
    <t>Оценка управления обязательствами в процессе исполнения районного бюджета</t>
  </si>
  <si>
    <t>Оценка состояния учета и отчетности</t>
  </si>
  <si>
    <t>Оценка организации финансового контроля</t>
  </si>
  <si>
    <t>Оценка исполнения судебных актов</t>
  </si>
  <si>
    <t>Оценка финансово-экономической деятельности подведомственных Главному распорядителю учреждений</t>
  </si>
  <si>
    <t>Направление оценки, Bi</t>
  </si>
  <si>
    <t>х</t>
  </si>
  <si>
    <t>МАХ возможная оценка</t>
  </si>
  <si>
    <t>Место в рейтенге</t>
  </si>
  <si>
    <t>ИТОГО (КФМ)</t>
  </si>
  <si>
    <t>Q уровень КФМ (макс. уровень качества = 1)</t>
  </si>
  <si>
    <t>R (рейтинговая оценка) макс. рейтинг. оценка = 5</t>
  </si>
  <si>
    <t>Среднее значение оценки SPj</t>
  </si>
  <si>
    <t>Оценка результатов исполнения районного бюджета в части расходов</t>
  </si>
  <si>
    <t>ИТОГО по распорядителю (количество баллов) КФМ (суммарная оценка КФМ)</t>
  </si>
  <si>
    <t>Отдел культуры, спорта и молодежной политики</t>
  </si>
  <si>
    <t>Районный Совет депутатов</t>
  </si>
  <si>
    <t>Управление социальной защиты населения</t>
  </si>
  <si>
    <t>Главные распорядители бюджетных средств</t>
  </si>
  <si>
    <t>Максимально возможная оценка распорядителя</t>
  </si>
  <si>
    <t>x</t>
  </si>
  <si>
    <t>Финансовое управление</t>
  </si>
  <si>
    <t>ООАР</t>
  </si>
  <si>
    <t>Отдел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</si>
</sst>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 shrinkToFi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 shrinkToFit="1"/>
    </xf>
    <xf numFmtId="0" fontId="0" fillId="0" borderId="1" xfId="0" applyFill="1" applyBorder="1" applyAlignment="1">
      <alignment horizontal="center" wrapText="1" shrinkToFit="1"/>
    </xf>
    <xf numFmtId="0" fontId="0" fillId="0" borderId="0" xfId="0" applyFill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 shrinkToFi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2" fillId="0" borderId="0" xfId="0" applyFont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 shrinkToFi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34"/>
  <sheetViews>
    <sheetView tabSelected="1" view="pageBreakPreview" topLeftCell="A19" zoomScale="130" zoomScaleNormal="100" zoomScaleSheetLayoutView="130" workbookViewId="0">
      <selection activeCell="H18" sqref="H18"/>
    </sheetView>
  </sheetViews>
  <sheetFormatPr defaultRowHeight="15" x14ac:dyDescent="0.25"/>
  <cols>
    <col min="1" max="1" width="18.85546875" style="3" customWidth="1"/>
    <col min="2" max="2" width="11.140625" style="2" customWidth="1"/>
    <col min="3" max="3" width="9.5703125" style="2" bestFit="1" customWidth="1"/>
    <col min="4" max="4" width="10.28515625" style="2" customWidth="1"/>
    <col min="5" max="5" width="15.5703125" style="2" customWidth="1"/>
    <col min="6" max="9" width="9.140625" style="2"/>
    <col min="10" max="10" width="10.85546875" style="1" customWidth="1"/>
    <col min="11" max="27" width="9.140625" style="1"/>
  </cols>
  <sheetData>
    <row r="2" spans="1:27" x14ac:dyDescent="0.25">
      <c r="A2" s="28" t="s">
        <v>39</v>
      </c>
      <c r="B2" s="27" t="s">
        <v>25</v>
      </c>
      <c r="C2" s="27" t="s">
        <v>26</v>
      </c>
      <c r="D2" s="27" t="s">
        <v>27</v>
      </c>
      <c r="E2" s="27"/>
      <c r="F2" s="27"/>
      <c r="G2" s="27"/>
      <c r="H2" s="27"/>
      <c r="I2" s="27"/>
      <c r="J2" s="29" t="s">
        <v>46</v>
      </c>
      <c r="K2" s="12"/>
    </row>
    <row r="3" spans="1:27" ht="37.5" customHeight="1" x14ac:dyDescent="0.25">
      <c r="A3" s="28"/>
      <c r="B3" s="27"/>
      <c r="C3" s="27"/>
      <c r="D3" s="10" t="s">
        <v>28</v>
      </c>
      <c r="E3" s="10" t="s">
        <v>29</v>
      </c>
      <c r="F3" s="10" t="s">
        <v>56</v>
      </c>
      <c r="G3" s="10" t="s">
        <v>30</v>
      </c>
      <c r="H3" s="10" t="s">
        <v>31</v>
      </c>
      <c r="I3" s="10" t="s">
        <v>32</v>
      </c>
      <c r="J3" s="30"/>
      <c r="K3" s="12"/>
    </row>
    <row r="4" spans="1:27" ht="30" customHeight="1" x14ac:dyDescent="0.25">
      <c r="A4" s="28" t="s">
        <v>33</v>
      </c>
      <c r="B4" s="24" t="s">
        <v>0</v>
      </c>
      <c r="C4" s="24">
        <v>5</v>
      </c>
      <c r="D4" s="25">
        <v>0</v>
      </c>
      <c r="E4" s="25">
        <v>0</v>
      </c>
      <c r="F4" s="25">
        <v>0</v>
      </c>
      <c r="G4" s="25">
        <v>0</v>
      </c>
      <c r="H4" s="25">
        <v>0</v>
      </c>
      <c r="I4" s="25">
        <v>0</v>
      </c>
      <c r="J4" s="11">
        <f>(D4+E4+F4+G4+H4+I4)/6</f>
        <v>0</v>
      </c>
      <c r="K4" s="31">
        <f>J4+J5+J6</f>
        <v>10</v>
      </c>
    </row>
    <row r="5" spans="1:27" ht="28.5" customHeight="1" x14ac:dyDescent="0.25">
      <c r="A5" s="28"/>
      <c r="B5" s="24" t="s">
        <v>1</v>
      </c>
      <c r="C5" s="24">
        <v>5</v>
      </c>
      <c r="D5" s="25">
        <v>5</v>
      </c>
      <c r="E5" s="25">
        <v>5</v>
      </c>
      <c r="F5" s="25">
        <v>5</v>
      </c>
      <c r="G5" s="25">
        <v>5</v>
      </c>
      <c r="H5" s="25">
        <v>5</v>
      </c>
      <c r="I5" s="25">
        <v>5</v>
      </c>
      <c r="J5" s="11">
        <f>(D5+E5+F5+G5+H5+I5)/6</f>
        <v>5</v>
      </c>
      <c r="K5" s="32"/>
    </row>
    <row r="6" spans="1:27" s="9" customFormat="1" ht="28.5" customHeight="1" x14ac:dyDescent="0.25">
      <c r="A6" s="28"/>
      <c r="B6" s="24" t="s">
        <v>2</v>
      </c>
      <c r="C6" s="24">
        <v>5</v>
      </c>
      <c r="D6" s="25" t="s">
        <v>40</v>
      </c>
      <c r="E6" s="25">
        <v>5</v>
      </c>
      <c r="F6" s="25">
        <v>5</v>
      </c>
      <c r="G6" s="25">
        <v>5</v>
      </c>
      <c r="H6" s="25" t="s">
        <v>54</v>
      </c>
      <c r="I6" s="25">
        <v>5</v>
      </c>
      <c r="J6" s="11">
        <f>(E6+F6+G6+I6)/4</f>
        <v>5</v>
      </c>
      <c r="K6" s="32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s="9" customFormat="1" x14ac:dyDescent="0.25">
      <c r="A7" s="28" t="s">
        <v>47</v>
      </c>
      <c r="B7" s="24" t="s">
        <v>3</v>
      </c>
      <c r="C7" s="24">
        <v>5</v>
      </c>
      <c r="D7" s="25">
        <v>4</v>
      </c>
      <c r="E7" s="25">
        <v>4</v>
      </c>
      <c r="F7" s="25">
        <v>4</v>
      </c>
      <c r="G7" s="25">
        <v>4</v>
      </c>
      <c r="H7" s="25">
        <v>2</v>
      </c>
      <c r="I7" s="25">
        <v>4</v>
      </c>
      <c r="J7" s="11">
        <f>(D7+E7+F7+G7+H7+I7)/6</f>
        <v>3.6666666666666665</v>
      </c>
      <c r="K7" s="31">
        <f>J7+J8+J9+J10+J11+J12+J13</f>
        <v>23.166666666666668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28"/>
      <c r="B8" s="24" t="s">
        <v>4</v>
      </c>
      <c r="C8" s="24">
        <v>5</v>
      </c>
      <c r="D8" s="25">
        <v>3</v>
      </c>
      <c r="E8" s="25">
        <v>4</v>
      </c>
      <c r="F8" s="25">
        <v>3</v>
      </c>
      <c r="G8" s="25">
        <v>2</v>
      </c>
      <c r="H8" s="25">
        <v>5</v>
      </c>
      <c r="I8" s="25">
        <v>3</v>
      </c>
      <c r="J8" s="11">
        <f>(D8+E8+F8+G8+H8+I8)/6</f>
        <v>3.3333333333333335</v>
      </c>
      <c r="K8" s="32"/>
    </row>
    <row r="9" spans="1:27" x14ac:dyDescent="0.25">
      <c r="A9" s="28"/>
      <c r="B9" s="24" t="s">
        <v>5</v>
      </c>
      <c r="C9" s="24">
        <v>5</v>
      </c>
      <c r="D9" s="25" t="s">
        <v>40</v>
      </c>
      <c r="E9" s="26">
        <v>5</v>
      </c>
      <c r="F9" s="26">
        <v>5</v>
      </c>
      <c r="G9" s="26">
        <v>5</v>
      </c>
      <c r="H9" s="26">
        <v>5</v>
      </c>
      <c r="I9" s="25" t="s">
        <v>40</v>
      </c>
      <c r="J9" s="11">
        <f>(E9+F9+G9+H9)/4</f>
        <v>5</v>
      </c>
      <c r="K9" s="32"/>
    </row>
    <row r="10" spans="1:27" x14ac:dyDescent="0.25">
      <c r="A10" s="28"/>
      <c r="B10" s="24" t="s">
        <v>6</v>
      </c>
      <c r="C10" s="24">
        <v>5</v>
      </c>
      <c r="D10" s="25" t="s">
        <v>40</v>
      </c>
      <c r="E10" s="26">
        <v>0</v>
      </c>
      <c r="F10" s="26">
        <v>0</v>
      </c>
      <c r="G10" s="26">
        <v>5</v>
      </c>
      <c r="H10" s="26">
        <v>5</v>
      </c>
      <c r="I10" s="25" t="s">
        <v>40</v>
      </c>
      <c r="J10" s="11">
        <f>(F10+G10+H10)/4</f>
        <v>2.5</v>
      </c>
      <c r="K10" s="32"/>
    </row>
    <row r="11" spans="1:27" x14ac:dyDescent="0.25">
      <c r="A11" s="28"/>
      <c r="B11" s="24" t="s">
        <v>7</v>
      </c>
      <c r="C11" s="24">
        <v>5</v>
      </c>
      <c r="D11" s="25" t="s">
        <v>40</v>
      </c>
      <c r="E11" s="26">
        <v>0</v>
      </c>
      <c r="F11" s="26">
        <v>4</v>
      </c>
      <c r="G11" s="26">
        <v>4</v>
      </c>
      <c r="H11" s="25" t="s">
        <v>40</v>
      </c>
      <c r="I11" s="25" t="s">
        <v>40</v>
      </c>
      <c r="J11" s="11">
        <f>(E11+F11+G11)/3</f>
        <v>2.6666666666666665</v>
      </c>
      <c r="K11" s="32"/>
    </row>
    <row r="12" spans="1:27" x14ac:dyDescent="0.25">
      <c r="A12" s="28"/>
      <c r="B12" s="25" t="s">
        <v>8</v>
      </c>
      <c r="C12" s="25">
        <v>5</v>
      </c>
      <c r="D12" s="25" t="s">
        <v>40</v>
      </c>
      <c r="E12" s="25">
        <v>0</v>
      </c>
      <c r="F12" s="25">
        <v>3</v>
      </c>
      <c r="G12" s="25">
        <v>0</v>
      </c>
      <c r="H12" s="25" t="s">
        <v>40</v>
      </c>
      <c r="I12" s="25" t="s">
        <v>40</v>
      </c>
      <c r="J12" s="11">
        <f>(E12+F12+G12)/3</f>
        <v>1</v>
      </c>
      <c r="K12" s="32"/>
    </row>
    <row r="13" spans="1:27" x14ac:dyDescent="0.25">
      <c r="A13" s="28"/>
      <c r="B13" s="24" t="s">
        <v>9</v>
      </c>
      <c r="C13" s="24">
        <v>5</v>
      </c>
      <c r="D13" s="25" t="s">
        <v>40</v>
      </c>
      <c r="E13" s="26">
        <v>5</v>
      </c>
      <c r="F13" s="26">
        <v>5</v>
      </c>
      <c r="G13" s="26">
        <v>5</v>
      </c>
      <c r="H13" s="26">
        <v>5</v>
      </c>
      <c r="I13" s="26">
        <v>5</v>
      </c>
      <c r="J13" s="11">
        <f>(E13+F13+G13+H13+I13)/5</f>
        <v>5</v>
      </c>
      <c r="K13" s="32"/>
    </row>
    <row r="14" spans="1:27" ht="27" customHeight="1" x14ac:dyDescent="0.25">
      <c r="A14" s="28" t="s">
        <v>34</v>
      </c>
      <c r="B14" s="24" t="s">
        <v>10</v>
      </c>
      <c r="C14" s="24">
        <v>5</v>
      </c>
      <c r="D14" s="25">
        <v>5</v>
      </c>
      <c r="E14" s="25">
        <v>5</v>
      </c>
      <c r="F14" s="25">
        <v>5</v>
      </c>
      <c r="G14" s="25">
        <v>5</v>
      </c>
      <c r="H14" s="25">
        <v>5</v>
      </c>
      <c r="I14" s="25">
        <v>5</v>
      </c>
      <c r="J14" s="11">
        <f>(D14+E14+F14+G14+H14+I14)/6</f>
        <v>5</v>
      </c>
      <c r="K14" s="31">
        <f>J14+J15+J16+J17</f>
        <v>14</v>
      </c>
    </row>
    <row r="15" spans="1:27" ht="26.25" customHeight="1" x14ac:dyDescent="0.25">
      <c r="A15" s="28"/>
      <c r="B15" s="24" t="s">
        <v>11</v>
      </c>
      <c r="C15" s="24">
        <v>5</v>
      </c>
      <c r="D15" s="25">
        <v>5</v>
      </c>
      <c r="E15" s="25">
        <v>5</v>
      </c>
      <c r="F15" s="25">
        <v>5</v>
      </c>
      <c r="G15" s="25">
        <v>5</v>
      </c>
      <c r="H15" s="25">
        <v>5</v>
      </c>
      <c r="I15" s="25">
        <v>5</v>
      </c>
      <c r="J15" s="11">
        <f>(D15+E15+F15+G15+H15+I15)/6</f>
        <v>5</v>
      </c>
      <c r="K15" s="32"/>
    </row>
    <row r="16" spans="1:27" ht="30" customHeight="1" x14ac:dyDescent="0.25">
      <c r="A16" s="28"/>
      <c r="B16" s="24" t="s">
        <v>12</v>
      </c>
      <c r="C16" s="24">
        <v>5</v>
      </c>
      <c r="D16" s="25">
        <v>0</v>
      </c>
      <c r="E16" s="25">
        <v>0</v>
      </c>
      <c r="F16" s="25">
        <v>0</v>
      </c>
      <c r="G16" s="25">
        <v>5</v>
      </c>
      <c r="H16" s="25">
        <v>5</v>
      </c>
      <c r="I16" s="25">
        <v>5</v>
      </c>
      <c r="J16" s="11">
        <f t="shared" ref="J16:J29" si="0">(D16+E16+F16+G16+H16+I16)/6</f>
        <v>2.5</v>
      </c>
      <c r="K16" s="32"/>
    </row>
    <row r="17" spans="1:11" ht="27.75" customHeight="1" x14ac:dyDescent="0.25">
      <c r="A17" s="28"/>
      <c r="B17" s="24" t="s">
        <v>13</v>
      </c>
      <c r="C17" s="24">
        <v>5</v>
      </c>
      <c r="D17" s="25">
        <v>0</v>
      </c>
      <c r="E17" s="25">
        <v>0</v>
      </c>
      <c r="F17" s="25">
        <v>0</v>
      </c>
      <c r="G17" s="25">
        <v>0</v>
      </c>
      <c r="H17" s="25">
        <v>4</v>
      </c>
      <c r="I17" s="25">
        <v>5</v>
      </c>
      <c r="J17" s="11">
        <f>(D17+E17+F17+G17+H17+I17)/6</f>
        <v>1.5</v>
      </c>
      <c r="K17" s="32"/>
    </row>
    <row r="18" spans="1:11" ht="31.5" customHeight="1" x14ac:dyDescent="0.25">
      <c r="A18" s="28" t="s">
        <v>35</v>
      </c>
      <c r="B18" s="24" t="s">
        <v>14</v>
      </c>
      <c r="C18" s="24">
        <v>5</v>
      </c>
      <c r="D18" s="26">
        <v>5</v>
      </c>
      <c r="E18" s="26">
        <v>5</v>
      </c>
      <c r="F18" s="26">
        <v>5</v>
      </c>
      <c r="G18" s="26">
        <v>5</v>
      </c>
      <c r="H18" s="26">
        <v>5</v>
      </c>
      <c r="I18" s="26">
        <v>5</v>
      </c>
      <c r="J18" s="11">
        <f>(D18+E18+F18+G18+H18+I18)/6</f>
        <v>5</v>
      </c>
      <c r="K18" s="31">
        <f>J18+J19</f>
        <v>10</v>
      </c>
    </row>
    <row r="19" spans="1:11" ht="24" customHeight="1" x14ac:dyDescent="0.25">
      <c r="A19" s="28"/>
      <c r="B19" s="24" t="s">
        <v>15</v>
      </c>
      <c r="C19" s="24">
        <v>5</v>
      </c>
      <c r="D19" s="25" t="s">
        <v>40</v>
      </c>
      <c r="E19" s="26">
        <v>5</v>
      </c>
      <c r="F19" s="26">
        <v>5</v>
      </c>
      <c r="G19" s="26">
        <v>5</v>
      </c>
      <c r="H19" s="26">
        <v>5</v>
      </c>
      <c r="I19" s="25" t="s">
        <v>40</v>
      </c>
      <c r="J19" s="11">
        <f>(E19+F19+G19+H19)/4</f>
        <v>5</v>
      </c>
      <c r="K19" s="32"/>
    </row>
    <row r="20" spans="1:11" x14ac:dyDescent="0.25">
      <c r="A20" s="28" t="s">
        <v>36</v>
      </c>
      <c r="B20" s="24" t="s">
        <v>16</v>
      </c>
      <c r="C20" s="24">
        <v>5</v>
      </c>
      <c r="D20" s="25" t="s">
        <v>40</v>
      </c>
      <c r="E20" s="25" t="s">
        <v>40</v>
      </c>
      <c r="F20" s="26">
        <v>0</v>
      </c>
      <c r="G20" s="26">
        <v>5</v>
      </c>
      <c r="H20" s="26">
        <v>0</v>
      </c>
      <c r="I20" s="25" t="s">
        <v>40</v>
      </c>
      <c r="J20" s="11">
        <f>(F20+G20+H20)/3</f>
        <v>1.6666666666666667</v>
      </c>
      <c r="K20" s="31">
        <f>J20+J21+J22+J23</f>
        <v>7.916666666666667</v>
      </c>
    </row>
    <row r="21" spans="1:11" x14ac:dyDescent="0.25">
      <c r="A21" s="28"/>
      <c r="B21" s="24" t="s">
        <v>17</v>
      </c>
      <c r="C21" s="24">
        <v>5</v>
      </c>
      <c r="D21" s="25" t="s">
        <v>40</v>
      </c>
      <c r="E21" s="26">
        <v>5</v>
      </c>
      <c r="F21" s="26">
        <v>0</v>
      </c>
      <c r="G21" s="26">
        <v>5</v>
      </c>
      <c r="H21" s="26">
        <v>5</v>
      </c>
      <c r="I21" s="25" t="s">
        <v>40</v>
      </c>
      <c r="J21" s="11">
        <f t="shared" ref="J21:J23" si="1">(E21+F21+G21+H21)/4</f>
        <v>3.75</v>
      </c>
      <c r="K21" s="32"/>
    </row>
    <row r="22" spans="1:11" x14ac:dyDescent="0.25">
      <c r="A22" s="28"/>
      <c r="B22" s="24" t="s">
        <v>18</v>
      </c>
      <c r="C22" s="24">
        <v>5</v>
      </c>
      <c r="D22" s="25" t="s">
        <v>40</v>
      </c>
      <c r="E22" s="26">
        <v>0</v>
      </c>
      <c r="F22" s="26">
        <v>0</v>
      </c>
      <c r="G22" s="26">
        <v>5</v>
      </c>
      <c r="H22" s="26">
        <v>0</v>
      </c>
      <c r="I22" s="25" t="s">
        <v>40</v>
      </c>
      <c r="J22" s="11">
        <f t="shared" si="1"/>
        <v>1.25</v>
      </c>
      <c r="K22" s="32"/>
    </row>
    <row r="23" spans="1:11" x14ac:dyDescent="0.25">
      <c r="A23" s="28"/>
      <c r="B23" s="24" t="s">
        <v>19</v>
      </c>
      <c r="C23" s="24">
        <v>5</v>
      </c>
      <c r="D23" s="25" t="s">
        <v>40</v>
      </c>
      <c r="E23" s="26">
        <v>0</v>
      </c>
      <c r="F23" s="26">
        <v>0</v>
      </c>
      <c r="G23" s="26">
        <v>5</v>
      </c>
      <c r="H23" s="26">
        <v>0</v>
      </c>
      <c r="I23" s="25" t="s">
        <v>40</v>
      </c>
      <c r="J23" s="11">
        <f t="shared" si="1"/>
        <v>1.25</v>
      </c>
      <c r="K23" s="32"/>
    </row>
    <row r="24" spans="1:11" ht="30.75" customHeight="1" x14ac:dyDescent="0.25">
      <c r="A24" s="13" t="s">
        <v>37</v>
      </c>
      <c r="B24" s="24" t="s">
        <v>20</v>
      </c>
      <c r="C24" s="24">
        <v>5</v>
      </c>
      <c r="D24" s="26">
        <v>5</v>
      </c>
      <c r="E24" s="26">
        <v>5</v>
      </c>
      <c r="F24" s="26">
        <v>5</v>
      </c>
      <c r="G24" s="26">
        <v>5</v>
      </c>
      <c r="H24" s="26">
        <v>5</v>
      </c>
      <c r="I24" s="26">
        <v>5</v>
      </c>
      <c r="J24" s="11">
        <f t="shared" si="0"/>
        <v>5</v>
      </c>
      <c r="K24" s="12"/>
    </row>
    <row r="25" spans="1:11" ht="32.25" customHeight="1" x14ac:dyDescent="0.25">
      <c r="A25" s="28" t="s">
        <v>38</v>
      </c>
      <c r="B25" s="24" t="s">
        <v>21</v>
      </c>
      <c r="C25" s="24">
        <v>5</v>
      </c>
      <c r="D25" s="25" t="s">
        <v>40</v>
      </c>
      <c r="E25" s="25" t="s">
        <v>40</v>
      </c>
      <c r="F25" s="26">
        <v>4</v>
      </c>
      <c r="G25" s="26">
        <v>5</v>
      </c>
      <c r="H25" s="26">
        <v>5</v>
      </c>
      <c r="I25" s="25" t="s">
        <v>40</v>
      </c>
      <c r="J25" s="11">
        <f>(F25+G25+H25)/3</f>
        <v>4.666666666666667</v>
      </c>
      <c r="K25" s="31">
        <f>J25+J26+J27+J28</f>
        <v>14.666666666666668</v>
      </c>
    </row>
    <row r="26" spans="1:11" ht="28.5" customHeight="1" x14ac:dyDescent="0.25">
      <c r="A26" s="28"/>
      <c r="B26" s="24" t="s">
        <v>22</v>
      </c>
      <c r="C26" s="24">
        <v>5</v>
      </c>
      <c r="D26" s="25" t="s">
        <v>40</v>
      </c>
      <c r="E26" s="26">
        <v>5</v>
      </c>
      <c r="F26" s="26">
        <v>5</v>
      </c>
      <c r="G26" s="26">
        <v>5</v>
      </c>
      <c r="H26" s="26">
        <v>5</v>
      </c>
      <c r="I26" s="25" t="s">
        <v>40</v>
      </c>
      <c r="J26" s="11">
        <f>(E26+F26+G26+H26)/4</f>
        <v>5</v>
      </c>
      <c r="K26" s="32"/>
    </row>
    <row r="27" spans="1:11" ht="31.5" customHeight="1" x14ac:dyDescent="0.25">
      <c r="A27" s="28"/>
      <c r="B27" s="24" t="s">
        <v>23</v>
      </c>
      <c r="C27" s="24">
        <v>5</v>
      </c>
      <c r="D27" s="25" t="s">
        <v>40</v>
      </c>
      <c r="E27" s="26">
        <v>0</v>
      </c>
      <c r="F27" s="26">
        <v>0</v>
      </c>
      <c r="G27" s="26">
        <v>0</v>
      </c>
      <c r="H27" s="26">
        <v>5</v>
      </c>
      <c r="I27" s="25" t="s">
        <v>40</v>
      </c>
      <c r="J27" s="11">
        <f t="shared" ref="J27" si="2">(E27+F27+G27+H27)/4</f>
        <v>1.25</v>
      </c>
      <c r="K27" s="32"/>
    </row>
    <row r="28" spans="1:11" ht="24.75" customHeight="1" x14ac:dyDescent="0.25">
      <c r="A28" s="28"/>
      <c r="B28" s="24" t="s">
        <v>24</v>
      </c>
      <c r="C28" s="24">
        <v>5</v>
      </c>
      <c r="D28" s="25" t="s">
        <v>40</v>
      </c>
      <c r="E28" s="25" t="s">
        <v>40</v>
      </c>
      <c r="F28" s="26">
        <v>5</v>
      </c>
      <c r="G28" s="26">
        <v>5</v>
      </c>
      <c r="H28" s="26">
        <v>5</v>
      </c>
      <c r="I28" s="25" t="s">
        <v>40</v>
      </c>
      <c r="J28" s="11">
        <f>(F28+G28+H28)/4</f>
        <v>3.75</v>
      </c>
      <c r="K28" s="32"/>
    </row>
    <row r="29" spans="1:11" x14ac:dyDescent="0.25">
      <c r="A29" s="13" t="s">
        <v>43</v>
      </c>
      <c r="B29" s="10"/>
      <c r="C29" s="10">
        <f>SUM(C4:C28)</f>
        <v>125</v>
      </c>
      <c r="D29" s="10">
        <f>D4+D5+D7+D8+D14+D15+D16+D17+D18+D24</f>
        <v>32</v>
      </c>
      <c r="E29" s="10">
        <f>E4+E5+E7+E8+E9+E11+E13+E14+E15+E16+E17+E18+E19+E21+E22+E23+E24+E26+E27+E6</f>
        <v>63</v>
      </c>
      <c r="F29" s="10">
        <f>F4+F5+F6+F7+F8+F9+F10+F11+F12+F13+F14+F15+F16+F17+F18+F19+F20+F21+F22+F24+F23+F25+F26+F28+F27</f>
        <v>73</v>
      </c>
      <c r="G29" s="10">
        <f>G4+G5+G6+G7+G8+G9+G10+G12+G13+G14+G15+G16+G17+G18+G19+G20+G21+G22+G23+G24+G25+G26+G27+G28+G11</f>
        <v>100</v>
      </c>
      <c r="H29" s="10">
        <f>H4+H5+H7+H8+H9+H10+H13+H14+H15+H16+H17+H18+H19+H20+H21+H22+H23+H24+H25+H26+H27+H28</f>
        <v>86</v>
      </c>
      <c r="I29" s="10">
        <f>I4+I5+I7+I8+I13+I14+I15+I16+I17+I18+I24+I6</f>
        <v>52</v>
      </c>
      <c r="J29" s="11">
        <f t="shared" si="0"/>
        <v>67.666666666666671</v>
      </c>
      <c r="K29" s="12"/>
    </row>
    <row r="30" spans="1:11" ht="30" x14ac:dyDescent="0.25">
      <c r="A30" s="13" t="s">
        <v>41</v>
      </c>
      <c r="B30" s="10"/>
      <c r="C30" s="10">
        <v>125</v>
      </c>
      <c r="D30" s="10">
        <f>10*5</f>
        <v>50</v>
      </c>
      <c r="E30" s="10">
        <f>22*5</f>
        <v>110</v>
      </c>
      <c r="F30" s="10">
        <f>25*5</f>
        <v>125</v>
      </c>
      <c r="G30" s="10">
        <f>25*5</f>
        <v>125</v>
      </c>
      <c r="H30" s="10">
        <f>22*5</f>
        <v>110</v>
      </c>
      <c r="I30" s="10">
        <f>12*5</f>
        <v>60</v>
      </c>
      <c r="J30" s="11">
        <f>(D30+E30+F30+G30+H30+I30)/6</f>
        <v>96.666666666666671</v>
      </c>
      <c r="K30" s="12"/>
    </row>
    <row r="31" spans="1:11" ht="45" x14ac:dyDescent="0.25">
      <c r="A31" s="13" t="s">
        <v>44</v>
      </c>
      <c r="B31" s="10"/>
      <c r="C31" s="10"/>
      <c r="D31" s="11">
        <f>D29/D30</f>
        <v>0.64</v>
      </c>
      <c r="E31" s="11">
        <f>E29/E30</f>
        <v>0.57272727272727275</v>
      </c>
      <c r="F31" s="11">
        <f t="shared" ref="F31:I31" si="3">F29/F30</f>
        <v>0.58399999999999996</v>
      </c>
      <c r="G31" s="11">
        <f t="shared" si="3"/>
        <v>0.8</v>
      </c>
      <c r="H31" s="11">
        <f t="shared" si="3"/>
        <v>0.78181818181818186</v>
      </c>
      <c r="I31" s="11">
        <f t="shared" si="3"/>
        <v>0.8666666666666667</v>
      </c>
      <c r="J31" s="11">
        <f>(D31+E31+F31+G31+H31+I31)/6</f>
        <v>0.70753535353535357</v>
      </c>
      <c r="K31" s="12"/>
    </row>
    <row r="32" spans="1:11" ht="60" x14ac:dyDescent="0.25">
      <c r="A32" s="13" t="s">
        <v>45</v>
      </c>
      <c r="B32" s="10"/>
      <c r="C32" s="10"/>
      <c r="D32" s="11">
        <f>D31*5</f>
        <v>3.2</v>
      </c>
      <c r="E32" s="11">
        <f t="shared" ref="E32:I32" si="4">E31*5</f>
        <v>2.8636363636363638</v>
      </c>
      <c r="F32" s="11">
        <f t="shared" si="4"/>
        <v>2.92</v>
      </c>
      <c r="G32" s="11">
        <f t="shared" si="4"/>
        <v>4</v>
      </c>
      <c r="H32" s="11">
        <f t="shared" si="4"/>
        <v>3.9090909090909092</v>
      </c>
      <c r="I32" s="11">
        <f t="shared" si="4"/>
        <v>4.3333333333333339</v>
      </c>
      <c r="J32" s="14"/>
      <c r="K32" s="12"/>
    </row>
    <row r="33" spans="1:11" x14ac:dyDescent="0.25">
      <c r="A33" s="15" t="s">
        <v>42</v>
      </c>
      <c r="B33" s="16"/>
      <c r="C33" s="16"/>
      <c r="D33" s="16">
        <v>4</v>
      </c>
      <c r="E33" s="16">
        <v>6</v>
      </c>
      <c r="F33" s="16">
        <v>5</v>
      </c>
      <c r="G33" s="16">
        <v>2</v>
      </c>
      <c r="H33" s="16">
        <v>3</v>
      </c>
      <c r="I33" s="16">
        <v>1</v>
      </c>
      <c r="J33" s="17"/>
      <c r="K33" s="12"/>
    </row>
    <row r="34" spans="1:11" x14ac:dyDescent="0.25">
      <c r="A34" s="6"/>
      <c r="B34" s="5"/>
      <c r="C34" s="5"/>
      <c r="D34" s="5"/>
      <c r="E34" s="5"/>
      <c r="F34" s="5"/>
      <c r="G34" s="5"/>
      <c r="H34" s="5"/>
      <c r="I34" s="5"/>
      <c r="J34" s="4"/>
    </row>
  </sheetData>
  <mergeCells count="17">
    <mergeCell ref="K25:K28"/>
    <mergeCell ref="A25:A28"/>
    <mergeCell ref="K4:K6"/>
    <mergeCell ref="A4:A6"/>
    <mergeCell ref="A14:A17"/>
    <mergeCell ref="A18:A19"/>
    <mergeCell ref="A20:A23"/>
    <mergeCell ref="A7:A13"/>
    <mergeCell ref="K7:K13"/>
    <mergeCell ref="K14:K17"/>
    <mergeCell ref="K18:K19"/>
    <mergeCell ref="K20:K23"/>
    <mergeCell ref="D2:I2"/>
    <mergeCell ref="A2:A3"/>
    <mergeCell ref="B2:B3"/>
    <mergeCell ref="C2:C3"/>
    <mergeCell ref="J2:J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workbookViewId="0">
      <selection activeCell="E10" sqref="E10"/>
    </sheetView>
  </sheetViews>
  <sheetFormatPr defaultRowHeight="15" x14ac:dyDescent="0.25"/>
  <cols>
    <col min="1" max="1" width="30.28515625" style="1" customWidth="1"/>
    <col min="3" max="3" width="15.42578125" customWidth="1"/>
    <col min="4" max="4" width="19.28515625" customWidth="1"/>
    <col min="5" max="5" width="13.42578125" customWidth="1"/>
    <col min="6" max="6" width="14.28515625" customWidth="1"/>
  </cols>
  <sheetData>
    <row r="2" spans="1:6" ht="73.5" customHeight="1" x14ac:dyDescent="0.25">
      <c r="A2" s="5" t="s">
        <v>52</v>
      </c>
      <c r="B2" s="7" t="s">
        <v>42</v>
      </c>
      <c r="C2" s="7" t="s">
        <v>53</v>
      </c>
      <c r="D2" s="7" t="s">
        <v>48</v>
      </c>
      <c r="E2" s="6" t="s">
        <v>44</v>
      </c>
      <c r="F2" s="6" t="s">
        <v>45</v>
      </c>
    </row>
    <row r="3" spans="1:6" s="18" customFormat="1" x14ac:dyDescent="0.25">
      <c r="A3" s="19" t="s">
        <v>55</v>
      </c>
      <c r="B3" s="20">
        <v>1</v>
      </c>
      <c r="C3" s="20">
        <v>60</v>
      </c>
      <c r="D3" s="20">
        <v>52</v>
      </c>
      <c r="E3" s="20">
        <v>0.87</v>
      </c>
      <c r="F3" s="21">
        <v>4.33</v>
      </c>
    </row>
    <row r="4" spans="1:6" s="18" customFormat="1" ht="30" x14ac:dyDescent="0.25">
      <c r="A4" s="19" t="s">
        <v>49</v>
      </c>
      <c r="B4" s="20">
        <v>2</v>
      </c>
      <c r="C4" s="20">
        <v>125</v>
      </c>
      <c r="D4" s="20">
        <v>100</v>
      </c>
      <c r="E4" s="20">
        <v>0.8</v>
      </c>
      <c r="F4" s="21">
        <v>4</v>
      </c>
    </row>
    <row r="5" spans="1:6" s="18" customFormat="1" ht="30" x14ac:dyDescent="0.25">
      <c r="A5" s="19" t="s">
        <v>51</v>
      </c>
      <c r="B5" s="20">
        <v>3</v>
      </c>
      <c r="C5" s="20">
        <v>110</v>
      </c>
      <c r="D5" s="20">
        <v>86</v>
      </c>
      <c r="E5" s="20">
        <v>0.78</v>
      </c>
      <c r="F5" s="21">
        <v>3.91</v>
      </c>
    </row>
    <row r="6" spans="1:6" s="18" customFormat="1" x14ac:dyDescent="0.25">
      <c r="A6" s="19" t="s">
        <v>50</v>
      </c>
      <c r="B6" s="20">
        <v>4</v>
      </c>
      <c r="C6" s="20">
        <v>50</v>
      </c>
      <c r="D6" s="20">
        <v>32</v>
      </c>
      <c r="E6" s="20">
        <v>0.64</v>
      </c>
      <c r="F6" s="21">
        <v>3.2</v>
      </c>
    </row>
    <row r="7" spans="1:6" x14ac:dyDescent="0.25">
      <c r="A7" s="19" t="s">
        <v>57</v>
      </c>
      <c r="B7" s="20">
        <v>5</v>
      </c>
      <c r="C7" s="20">
        <v>125</v>
      </c>
      <c r="D7" s="20">
        <v>73</v>
      </c>
      <c r="E7" s="20">
        <v>0.57999999999999996</v>
      </c>
      <c r="F7" s="21">
        <v>2.92</v>
      </c>
    </row>
    <row r="8" spans="1:6" x14ac:dyDescent="0.25">
      <c r="A8" s="19" t="s">
        <v>29</v>
      </c>
      <c r="B8" s="20">
        <v>6</v>
      </c>
      <c r="C8" s="20">
        <v>110</v>
      </c>
      <c r="D8" s="20">
        <v>63</v>
      </c>
      <c r="E8" s="20">
        <v>0.56999999999999995</v>
      </c>
      <c r="F8" s="21">
        <v>2.86</v>
      </c>
    </row>
    <row r="9" spans="1:6" x14ac:dyDescent="0.25">
      <c r="A9" s="22"/>
      <c r="B9" s="23"/>
      <c r="C9" s="23"/>
      <c r="D9" s="23"/>
      <c r="E9" s="23"/>
      <c r="F9" s="23"/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расчеты</vt:lpstr>
      <vt:lpstr>рейтенговая оценка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Типишкин Е.В</cp:lastModifiedBy>
  <cp:lastPrinted>2018-03-27T07:10:40Z</cp:lastPrinted>
  <dcterms:created xsi:type="dcterms:W3CDTF">2014-05-06T13:19:38Z</dcterms:created>
  <dcterms:modified xsi:type="dcterms:W3CDTF">2018-03-27T07:43:27Z</dcterms:modified>
</cp:coreProperties>
</file>